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OČET/01_ROZPIS/"/>
    </mc:Choice>
  </mc:AlternateContent>
  <xr:revisionPtr revIDLastSave="1156" documentId="14_{8CA5DDED-A3AE-4368-9EB7-0A0BEB4F09C2}" xr6:coauthVersionLast="47" xr6:coauthVersionMax="47" xr10:uidLastSave="{D6C519AC-072B-4CED-AD7A-A81BBEDDE483}"/>
  <bookViews>
    <workbookView xWindow="-120" yWindow="-120" windowWidth="29040" windowHeight="15840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OON!$A$6:$EQ$281</definedName>
    <definedName name="_xlnm._FilterDatabase" localSheetId="0" hidden="1">ÚPRAVA!$A$6:$BD$279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76" i="11" l="1"/>
  <c r="AJ276" i="11"/>
  <c r="AK275" i="11"/>
  <c r="AJ275" i="11"/>
  <c r="AK274" i="11"/>
  <c r="AJ274" i="11"/>
  <c r="AK273" i="11"/>
  <c r="AJ273" i="11"/>
  <c r="AK271" i="11"/>
  <c r="AJ271" i="11"/>
  <c r="AK270" i="11"/>
  <c r="AJ270" i="11"/>
  <c r="AK269" i="11"/>
  <c r="AJ269" i="11"/>
  <c r="AK267" i="11"/>
  <c r="AJ267" i="11"/>
  <c r="AK266" i="11"/>
  <c r="AJ266" i="11"/>
  <c r="AK264" i="11"/>
  <c r="AJ264" i="11"/>
  <c r="AK263" i="11"/>
  <c r="AJ263" i="11"/>
  <c r="AK261" i="11"/>
  <c r="AJ261" i="11"/>
  <c r="AK260" i="11"/>
  <c r="AJ260" i="11"/>
  <c r="AK258" i="11"/>
  <c r="AJ258" i="11"/>
  <c r="AK257" i="11"/>
  <c r="AJ257" i="11"/>
  <c r="AK256" i="11"/>
  <c r="AJ256" i="11"/>
  <c r="AK254" i="11"/>
  <c r="AJ254" i="11"/>
  <c r="AK253" i="11"/>
  <c r="AJ253" i="11"/>
  <c r="AK251" i="11"/>
  <c r="AJ251" i="11"/>
  <c r="AK250" i="11"/>
  <c r="AJ250" i="11"/>
  <c r="AK249" i="11"/>
  <c r="AJ249" i="11"/>
  <c r="AK247" i="11"/>
  <c r="AJ247" i="11"/>
  <c r="AK246" i="11"/>
  <c r="AJ246" i="11"/>
  <c r="AK245" i="11"/>
  <c r="AJ245" i="11"/>
  <c r="AK243" i="11"/>
  <c r="AJ243" i="11"/>
  <c r="AK242" i="11"/>
  <c r="AJ242" i="11"/>
  <c r="AK241" i="11"/>
  <c r="AJ241" i="11"/>
  <c r="AK239" i="11"/>
  <c r="AJ239" i="11"/>
  <c r="AK238" i="11"/>
  <c r="AJ238" i="11"/>
  <c r="AK237" i="11"/>
  <c r="AJ237" i="11"/>
  <c r="AK235" i="11"/>
  <c r="AJ235" i="11"/>
  <c r="AK234" i="11"/>
  <c r="AJ234" i="11"/>
  <c r="AK233" i="11"/>
  <c r="AJ233" i="11"/>
  <c r="AK231" i="11"/>
  <c r="AJ231" i="11"/>
  <c r="AK230" i="11"/>
  <c r="AJ230" i="11"/>
  <c r="AK229" i="11"/>
  <c r="AJ229" i="11"/>
  <c r="AK228" i="11"/>
  <c r="AJ228" i="11"/>
  <c r="AK227" i="11"/>
  <c r="AJ227" i="11"/>
  <c r="AK226" i="11"/>
  <c r="AJ226" i="11"/>
  <c r="AK224" i="11"/>
  <c r="AJ224" i="11"/>
  <c r="AK223" i="11"/>
  <c r="AJ223" i="11"/>
  <c r="AK222" i="11"/>
  <c r="AJ222" i="11"/>
  <c r="AK221" i="11"/>
  <c r="AJ221" i="11"/>
  <c r="AK220" i="11"/>
  <c r="AJ220" i="11"/>
  <c r="AK219" i="11"/>
  <c r="AJ219" i="11"/>
  <c r="AK218" i="11"/>
  <c r="AJ218" i="11"/>
  <c r="AK216" i="11"/>
  <c r="AJ216" i="11"/>
  <c r="AK215" i="11"/>
  <c r="AJ215" i="11"/>
  <c r="AK214" i="11"/>
  <c r="AJ214" i="11"/>
  <c r="AK213" i="11"/>
  <c r="AJ213" i="11"/>
  <c r="AK212" i="11"/>
  <c r="AJ212" i="11"/>
  <c r="AK211" i="11"/>
  <c r="AJ211" i="11"/>
  <c r="AK209" i="11"/>
  <c r="AJ209" i="11"/>
  <c r="AK208" i="11"/>
  <c r="AJ208" i="11"/>
  <c r="AK207" i="11"/>
  <c r="AJ207" i="11"/>
  <c r="AK206" i="11"/>
  <c r="AJ206" i="11"/>
  <c r="AK205" i="11"/>
  <c r="AJ205" i="11"/>
  <c r="AK204" i="11"/>
  <c r="AJ204" i="11"/>
  <c r="AK202" i="11"/>
  <c r="AJ202" i="11"/>
  <c r="AK201" i="11"/>
  <c r="AJ201" i="11"/>
  <c r="AK200" i="11"/>
  <c r="AJ200" i="11"/>
  <c r="AK199" i="11"/>
  <c r="AJ199" i="11"/>
  <c r="AK197" i="11"/>
  <c r="AJ197" i="11"/>
  <c r="AK196" i="11"/>
  <c r="AJ196" i="11"/>
  <c r="AK195" i="11"/>
  <c r="AJ195" i="11"/>
  <c r="AK193" i="11"/>
  <c r="AJ193" i="11"/>
  <c r="AK192" i="11"/>
  <c r="AJ192" i="11"/>
  <c r="AK191" i="11"/>
  <c r="AJ191" i="11"/>
  <c r="AK190" i="11"/>
  <c r="AJ190" i="11"/>
  <c r="AK189" i="11"/>
  <c r="AJ189" i="11"/>
  <c r="AK188" i="11"/>
  <c r="AJ188" i="11"/>
  <c r="AK187" i="11"/>
  <c r="AJ187" i="11"/>
  <c r="AK186" i="11"/>
  <c r="AJ186" i="11"/>
  <c r="AK184" i="11"/>
  <c r="AJ184" i="11"/>
  <c r="AK183" i="11"/>
  <c r="AJ183" i="11"/>
  <c r="AK182" i="11"/>
  <c r="AJ182" i="11"/>
  <c r="AK181" i="11"/>
  <c r="AJ181" i="11"/>
  <c r="AK180" i="11"/>
  <c r="AJ180" i="11"/>
  <c r="AK179" i="11"/>
  <c r="AJ179" i="11"/>
  <c r="AK178" i="11"/>
  <c r="AJ178" i="11"/>
  <c r="AK177" i="11"/>
  <c r="AJ177" i="11"/>
  <c r="AK176" i="11"/>
  <c r="AJ176" i="11"/>
  <c r="AK175" i="11"/>
  <c r="AJ175" i="11"/>
  <c r="AK174" i="11"/>
  <c r="AJ174" i="11"/>
  <c r="AK172" i="11"/>
  <c r="AJ172" i="11"/>
  <c r="AK171" i="11"/>
  <c r="AJ171" i="11"/>
  <c r="AK170" i="11"/>
  <c r="AJ170" i="11"/>
  <c r="AK169" i="11"/>
  <c r="AJ169" i="11"/>
  <c r="AK168" i="11"/>
  <c r="AJ168" i="11"/>
  <c r="AK167" i="11"/>
  <c r="AJ167" i="11"/>
  <c r="AK166" i="11"/>
  <c r="AJ166" i="11"/>
  <c r="AK165" i="11"/>
  <c r="AJ165" i="11"/>
  <c r="AK164" i="11"/>
  <c r="AJ164" i="11"/>
  <c r="AK163" i="11"/>
  <c r="AJ163" i="11"/>
  <c r="AK161" i="11"/>
  <c r="AJ161" i="11"/>
  <c r="AK160" i="11"/>
  <c r="AJ160" i="11"/>
  <c r="AK159" i="11"/>
  <c r="AJ159" i="11"/>
  <c r="AK158" i="11"/>
  <c r="AJ158" i="11"/>
  <c r="AK157" i="11"/>
  <c r="AJ157" i="11"/>
  <c r="AK155" i="11"/>
  <c r="AJ155" i="11"/>
  <c r="AK154" i="11"/>
  <c r="AJ154" i="11"/>
  <c r="AK153" i="11"/>
  <c r="AJ153" i="11"/>
  <c r="AK152" i="11"/>
  <c r="AJ152" i="11"/>
  <c r="AK151" i="11"/>
  <c r="AJ151" i="11"/>
  <c r="AK150" i="11"/>
  <c r="AJ150" i="11"/>
  <c r="AK148" i="11"/>
  <c r="AJ148" i="11"/>
  <c r="AK147" i="11"/>
  <c r="AJ147" i="11"/>
  <c r="AK146" i="11"/>
  <c r="AJ146" i="11"/>
  <c r="AK145" i="11"/>
  <c r="AJ145" i="11"/>
  <c r="AK144" i="11"/>
  <c r="AJ144" i="11"/>
  <c r="AK142" i="11"/>
  <c r="AJ142" i="11"/>
  <c r="AK141" i="11"/>
  <c r="AJ141" i="11"/>
  <c r="AK140" i="11"/>
  <c r="AJ140" i="11"/>
  <c r="AK139" i="11"/>
  <c r="AJ139" i="11"/>
  <c r="AK138" i="11"/>
  <c r="AJ138" i="11"/>
  <c r="AK136" i="11"/>
  <c r="AJ136" i="11"/>
  <c r="AK135" i="11"/>
  <c r="AJ135" i="11"/>
  <c r="AK133" i="11"/>
  <c r="AJ133" i="11"/>
  <c r="AK132" i="11"/>
  <c r="AJ132" i="11"/>
  <c r="AK131" i="11"/>
  <c r="AJ131" i="11"/>
  <c r="AK129" i="11"/>
  <c r="AJ129" i="11"/>
  <c r="AK128" i="11"/>
  <c r="AJ128" i="11"/>
  <c r="AK126" i="11"/>
  <c r="AJ126" i="11"/>
  <c r="AK125" i="11"/>
  <c r="AJ125" i="11"/>
  <c r="AK123" i="11"/>
  <c r="AJ123" i="11"/>
  <c r="AK122" i="11"/>
  <c r="AJ122" i="11"/>
  <c r="AK121" i="11"/>
  <c r="AJ121" i="11"/>
  <c r="AK120" i="11"/>
  <c r="AJ120" i="11"/>
  <c r="AK118" i="11"/>
  <c r="AJ118" i="11"/>
  <c r="AK117" i="11"/>
  <c r="AJ117" i="11"/>
  <c r="AK116" i="11"/>
  <c r="AJ116" i="11"/>
  <c r="AK115" i="11"/>
  <c r="AJ115" i="11"/>
  <c r="AK113" i="11"/>
  <c r="AJ113" i="11"/>
  <c r="AK112" i="11"/>
  <c r="AJ112" i="11"/>
  <c r="AK111" i="11"/>
  <c r="AJ111" i="11"/>
  <c r="AK110" i="11"/>
  <c r="AJ110" i="11"/>
  <c r="AK108" i="11"/>
  <c r="AJ108" i="11"/>
  <c r="AK107" i="11"/>
  <c r="AJ107" i="11"/>
  <c r="AK106" i="11"/>
  <c r="AJ106" i="11"/>
  <c r="AK105" i="11"/>
  <c r="AJ105" i="11"/>
  <c r="AK103" i="11"/>
  <c r="AJ103" i="11"/>
  <c r="AK102" i="11"/>
  <c r="AJ102" i="11"/>
  <c r="AK101" i="11"/>
  <c r="AJ101" i="11"/>
  <c r="AK100" i="11"/>
  <c r="AJ100" i="11"/>
  <c r="AK98" i="11"/>
  <c r="AJ98" i="11"/>
  <c r="AK97" i="11"/>
  <c r="AJ97" i="11"/>
  <c r="AK96" i="11"/>
  <c r="AJ96" i="11"/>
  <c r="AK95" i="11"/>
  <c r="AJ95" i="11"/>
  <c r="AK94" i="11"/>
  <c r="AJ94" i="11"/>
  <c r="AK93" i="11"/>
  <c r="AJ93" i="11"/>
  <c r="AK92" i="11"/>
  <c r="AJ92" i="11"/>
  <c r="AK91" i="11"/>
  <c r="AJ91" i="11"/>
  <c r="AK89" i="11"/>
  <c r="AJ89" i="11"/>
  <c r="AK88" i="11"/>
  <c r="AJ88" i="11"/>
  <c r="AK87" i="11"/>
  <c r="AJ87" i="11"/>
  <c r="AK86" i="11"/>
  <c r="AJ86" i="11"/>
  <c r="AK84" i="11"/>
  <c r="AJ84" i="11"/>
  <c r="AK83" i="11"/>
  <c r="AJ83" i="11"/>
  <c r="AK82" i="11"/>
  <c r="AJ82" i="11"/>
  <c r="AK81" i="11"/>
  <c r="AJ81" i="11"/>
  <c r="AK79" i="11"/>
  <c r="AJ79" i="11"/>
  <c r="AK78" i="11"/>
  <c r="AJ78" i="11"/>
  <c r="AK77" i="11"/>
  <c r="AJ77" i="11"/>
  <c r="AK75" i="11"/>
  <c r="AJ75" i="11"/>
  <c r="AK74" i="11"/>
  <c r="AJ74" i="11"/>
  <c r="AK73" i="11"/>
  <c r="AJ73" i="11"/>
  <c r="AK72" i="11"/>
  <c r="AJ72" i="11"/>
  <c r="AK70" i="11"/>
  <c r="AJ70" i="11"/>
  <c r="AK69" i="11"/>
  <c r="AJ69" i="11"/>
  <c r="AK68" i="11"/>
  <c r="AJ68" i="11"/>
  <c r="AK67" i="11"/>
  <c r="AJ67" i="11"/>
  <c r="AK65" i="11"/>
  <c r="AJ65" i="11"/>
  <c r="AK64" i="11"/>
  <c r="AJ64" i="11"/>
  <c r="AK63" i="11"/>
  <c r="AJ63" i="11"/>
  <c r="AK61" i="11"/>
  <c r="AJ61" i="11"/>
  <c r="AK60" i="11"/>
  <c r="AJ60" i="11"/>
  <c r="AK58" i="11"/>
  <c r="AJ58" i="11"/>
  <c r="AK57" i="11"/>
  <c r="AJ57" i="11"/>
  <c r="AK56" i="11"/>
  <c r="AJ56" i="11"/>
  <c r="AK55" i="11"/>
  <c r="AJ55" i="11"/>
  <c r="AK53" i="11"/>
  <c r="AJ53" i="11"/>
  <c r="AK52" i="11"/>
  <c r="AJ52" i="11"/>
  <c r="AK50" i="11"/>
  <c r="AJ50" i="11"/>
  <c r="AK49" i="11"/>
  <c r="AJ49" i="11"/>
  <c r="AK48" i="11"/>
  <c r="AJ48" i="11"/>
  <c r="AK46" i="11"/>
  <c r="AJ46" i="11"/>
  <c r="AK45" i="11"/>
  <c r="AJ45" i="11"/>
  <c r="AK43" i="11"/>
  <c r="AJ43" i="11"/>
  <c r="AK42" i="11"/>
  <c r="AJ42" i="11"/>
  <c r="AK40" i="11"/>
  <c r="AJ40" i="11"/>
  <c r="AK39" i="11"/>
  <c r="AJ39" i="11"/>
  <c r="AK38" i="11"/>
  <c r="AJ38" i="11"/>
  <c r="AK36" i="11"/>
  <c r="AJ36" i="11"/>
  <c r="AK35" i="11"/>
  <c r="AJ35" i="11"/>
  <c r="AK33" i="11"/>
  <c r="AJ33" i="11"/>
  <c r="AK32" i="11"/>
  <c r="AJ32" i="11"/>
  <c r="AK31" i="11"/>
  <c r="AJ31" i="11"/>
  <c r="AK29" i="11"/>
  <c r="AJ29" i="11"/>
  <c r="AK28" i="11"/>
  <c r="AJ28" i="11"/>
  <c r="AK27" i="11"/>
  <c r="AJ27" i="11"/>
  <c r="AK25" i="11"/>
  <c r="AJ25" i="11"/>
  <c r="AK24" i="11"/>
  <c r="AJ24" i="11"/>
  <c r="AK22" i="11"/>
  <c r="AJ22" i="11"/>
  <c r="AK21" i="11"/>
  <c r="AJ21" i="11"/>
  <c r="AK19" i="11"/>
  <c r="AJ19" i="11"/>
  <c r="AK18" i="11"/>
  <c r="AJ18" i="11"/>
  <c r="AK16" i="11"/>
  <c r="AJ16" i="11"/>
  <c r="AK15" i="11"/>
  <c r="AJ15" i="11"/>
  <c r="AK13" i="11"/>
  <c r="AJ13" i="11"/>
  <c r="AK12" i="11"/>
  <c r="AJ12" i="11"/>
  <c r="AK11" i="11"/>
  <c r="AJ11" i="11"/>
  <c r="AK9" i="11"/>
  <c r="AJ9" i="11"/>
  <c r="AK8" i="11"/>
  <c r="AJ8" i="11"/>
  <c r="AK7" i="11"/>
  <c r="AJ7" i="11"/>
  <c r="AA276" i="11"/>
  <c r="AA275" i="11"/>
  <c r="AA274" i="11"/>
  <c r="AA273" i="11"/>
  <c r="AA271" i="11"/>
  <c r="AA270" i="11"/>
  <c r="AA269" i="11"/>
  <c r="AA267" i="11"/>
  <c r="AA266" i="11"/>
  <c r="AA264" i="11"/>
  <c r="AA263" i="11"/>
  <c r="AA261" i="11"/>
  <c r="AA260" i="11"/>
  <c r="AA258" i="11"/>
  <c r="AA257" i="11"/>
  <c r="AA256" i="11"/>
  <c r="AA254" i="11"/>
  <c r="AA253" i="11"/>
  <c r="AA251" i="11"/>
  <c r="AA250" i="11"/>
  <c r="AA249" i="11"/>
  <c r="AA247" i="11"/>
  <c r="AA246" i="11"/>
  <c r="AA245" i="11"/>
  <c r="AA243" i="11"/>
  <c r="AA242" i="11"/>
  <c r="AA241" i="11"/>
  <c r="AA239" i="11"/>
  <c r="AA238" i="11"/>
  <c r="AA237" i="11"/>
  <c r="AA235" i="11"/>
  <c r="AA234" i="11"/>
  <c r="AA233" i="11"/>
  <c r="AA231" i="11"/>
  <c r="AA230" i="11"/>
  <c r="AA229" i="11"/>
  <c r="AA228" i="11"/>
  <c r="AA227" i="11"/>
  <c r="AA226" i="11"/>
  <c r="AA224" i="11"/>
  <c r="AA223" i="11"/>
  <c r="AA222" i="11"/>
  <c r="AA221" i="11"/>
  <c r="AA220" i="11"/>
  <c r="AA219" i="11"/>
  <c r="AA218" i="11"/>
  <c r="AA216" i="11"/>
  <c r="AA215" i="11"/>
  <c r="AA214" i="11"/>
  <c r="AA213" i="11"/>
  <c r="AA212" i="11"/>
  <c r="AA211" i="11"/>
  <c r="AA209" i="11"/>
  <c r="AA208" i="11"/>
  <c r="AA207" i="11"/>
  <c r="AA206" i="11"/>
  <c r="AA205" i="11"/>
  <c r="AA204" i="11"/>
  <c r="AA202" i="11"/>
  <c r="AA201" i="11"/>
  <c r="AA200" i="11"/>
  <c r="AA199" i="11"/>
  <c r="AA197" i="11"/>
  <c r="AA196" i="11"/>
  <c r="AA195" i="11"/>
  <c r="AA193" i="11"/>
  <c r="AA192" i="11"/>
  <c r="AA191" i="11"/>
  <c r="AA190" i="11"/>
  <c r="AA189" i="11"/>
  <c r="AA188" i="11"/>
  <c r="AA187" i="11"/>
  <c r="AA186" i="11"/>
  <c r="AA184" i="11"/>
  <c r="AA183" i="11"/>
  <c r="AA182" i="11"/>
  <c r="AA181" i="11"/>
  <c r="AA180" i="11"/>
  <c r="AA179" i="11"/>
  <c r="AA178" i="11"/>
  <c r="AA177" i="11"/>
  <c r="AA176" i="11"/>
  <c r="AA175" i="11"/>
  <c r="AA174" i="11"/>
  <c r="AA172" i="11"/>
  <c r="AA171" i="11"/>
  <c r="AA170" i="11"/>
  <c r="AA169" i="11"/>
  <c r="AA168" i="11"/>
  <c r="AA167" i="11"/>
  <c r="AA166" i="11"/>
  <c r="AA165" i="11"/>
  <c r="AA164" i="11"/>
  <c r="AA163" i="11"/>
  <c r="AA161" i="11"/>
  <c r="AA160" i="11"/>
  <c r="AA159" i="11"/>
  <c r="AA158" i="11"/>
  <c r="AA157" i="11"/>
  <c r="AA155" i="11"/>
  <c r="AA154" i="11"/>
  <c r="AA153" i="11"/>
  <c r="AA152" i="11"/>
  <c r="AA151" i="11"/>
  <c r="AA150" i="11"/>
  <c r="AA148" i="11"/>
  <c r="AA147" i="11"/>
  <c r="AA146" i="11"/>
  <c r="AA145" i="11"/>
  <c r="AA144" i="11"/>
  <c r="AA142" i="11"/>
  <c r="AA141" i="11"/>
  <c r="AA140" i="11"/>
  <c r="AA139" i="11"/>
  <c r="AA138" i="11"/>
  <c r="AA136" i="11"/>
  <c r="AA135" i="11"/>
  <c r="AA133" i="11"/>
  <c r="AA132" i="11"/>
  <c r="AA131" i="11"/>
  <c r="AA129" i="11"/>
  <c r="AA128" i="11"/>
  <c r="AA126" i="11"/>
  <c r="AA125" i="11"/>
  <c r="AA123" i="11"/>
  <c r="AA122" i="11"/>
  <c r="AA121" i="11"/>
  <c r="AA120" i="11"/>
  <c r="AA118" i="11"/>
  <c r="AA117" i="11"/>
  <c r="AA116" i="11"/>
  <c r="AA115" i="11"/>
  <c r="AA113" i="11"/>
  <c r="AA112" i="11"/>
  <c r="AA111" i="11"/>
  <c r="AA110" i="11"/>
  <c r="AA108" i="11"/>
  <c r="AA107" i="11"/>
  <c r="AA106" i="11"/>
  <c r="AA105" i="11"/>
  <c r="AA103" i="11"/>
  <c r="AA102" i="11"/>
  <c r="AA101" i="11"/>
  <c r="AA100" i="11"/>
  <c r="AA98" i="11"/>
  <c r="AA97" i="11"/>
  <c r="AA96" i="11"/>
  <c r="AA95" i="11"/>
  <c r="AA94" i="11"/>
  <c r="AA93" i="11"/>
  <c r="AA92" i="11"/>
  <c r="AA91" i="11"/>
  <c r="AA89" i="11"/>
  <c r="AA88" i="11"/>
  <c r="AA87" i="11"/>
  <c r="AA86" i="11"/>
  <c r="AA84" i="11"/>
  <c r="AA83" i="11"/>
  <c r="AA82" i="11"/>
  <c r="AA81" i="11"/>
  <c r="AA79" i="11"/>
  <c r="AA78" i="11"/>
  <c r="AA77" i="11"/>
  <c r="AA75" i="11"/>
  <c r="AA74" i="11"/>
  <c r="AA73" i="11"/>
  <c r="AA72" i="11"/>
  <c r="AA70" i="11"/>
  <c r="AA69" i="11"/>
  <c r="AA68" i="11"/>
  <c r="AA67" i="11"/>
  <c r="AA65" i="11"/>
  <c r="AA64" i="11"/>
  <c r="AA63" i="11"/>
  <c r="AA61" i="11"/>
  <c r="AA60" i="11"/>
  <c r="AA58" i="11"/>
  <c r="AA57" i="11"/>
  <c r="AA56" i="11"/>
  <c r="AA55" i="11"/>
  <c r="AA53" i="11"/>
  <c r="AA52" i="11"/>
  <c r="AA50" i="11"/>
  <c r="AA49" i="11"/>
  <c r="AA48" i="11"/>
  <c r="AA46" i="11"/>
  <c r="AA45" i="11"/>
  <c r="AA43" i="11"/>
  <c r="AA42" i="11"/>
  <c r="AA40" i="11"/>
  <c r="AA39" i="11"/>
  <c r="AA38" i="11"/>
  <c r="AA36" i="11"/>
  <c r="AA35" i="11"/>
  <c r="AA33" i="11"/>
  <c r="AA32" i="11"/>
  <c r="AA31" i="11"/>
  <c r="AA29" i="11"/>
  <c r="AA28" i="11"/>
  <c r="AA27" i="11"/>
  <c r="AA25" i="11"/>
  <c r="AA24" i="11"/>
  <c r="AA22" i="11"/>
  <c r="AA21" i="11"/>
  <c r="AA19" i="11"/>
  <c r="AA18" i="11"/>
  <c r="AA16" i="11"/>
  <c r="AA15" i="11"/>
  <c r="AA13" i="11"/>
  <c r="AA12" i="11"/>
  <c r="AA11" i="11"/>
  <c r="AA9" i="11"/>
  <c r="AA8" i="11"/>
  <c r="AA7" i="11"/>
  <c r="Y276" i="11"/>
  <c r="Y275" i="11"/>
  <c r="Y274" i="11"/>
  <c r="Y273" i="11"/>
  <c r="Y271" i="11"/>
  <c r="Y270" i="11"/>
  <c r="Y269" i="11"/>
  <c r="Y267" i="11"/>
  <c r="Y266" i="11"/>
  <c r="Y264" i="11"/>
  <c r="Y263" i="11"/>
  <c r="Y261" i="11"/>
  <c r="Y260" i="11"/>
  <c r="Y258" i="11"/>
  <c r="Y257" i="11"/>
  <c r="Y256" i="11"/>
  <c r="Y254" i="11"/>
  <c r="Y253" i="11"/>
  <c r="Y251" i="11"/>
  <c r="Y250" i="11"/>
  <c r="Y249" i="11"/>
  <c r="Y247" i="11"/>
  <c r="Y246" i="11"/>
  <c r="Y245" i="11"/>
  <c r="Y243" i="11"/>
  <c r="Y242" i="11"/>
  <c r="Y241" i="11"/>
  <c r="Y239" i="11"/>
  <c r="Y238" i="11"/>
  <c r="Y237" i="11"/>
  <c r="Y235" i="11"/>
  <c r="Y234" i="11"/>
  <c r="Y233" i="11"/>
  <c r="Y231" i="11"/>
  <c r="Y230" i="11"/>
  <c r="Y229" i="11"/>
  <c r="Y228" i="11"/>
  <c r="Y227" i="11"/>
  <c r="Y226" i="11"/>
  <c r="Y224" i="11"/>
  <c r="Y223" i="11"/>
  <c r="Y222" i="11"/>
  <c r="Y221" i="11"/>
  <c r="Y220" i="11"/>
  <c r="Y219" i="11"/>
  <c r="Y218" i="11"/>
  <c r="Y216" i="11"/>
  <c r="Y215" i="11"/>
  <c r="Y214" i="11"/>
  <c r="Y213" i="11"/>
  <c r="Y212" i="11"/>
  <c r="Y211" i="11"/>
  <c r="Y209" i="11"/>
  <c r="Y208" i="11"/>
  <c r="Y207" i="11"/>
  <c r="Y206" i="11"/>
  <c r="Y205" i="11"/>
  <c r="Y204" i="11"/>
  <c r="Y202" i="11"/>
  <c r="Y201" i="11"/>
  <c r="Y200" i="11"/>
  <c r="Y199" i="11"/>
  <c r="Y197" i="11"/>
  <c r="Y196" i="11"/>
  <c r="Y195" i="11"/>
  <c r="Y193" i="11"/>
  <c r="Y192" i="11"/>
  <c r="Y191" i="11"/>
  <c r="Y190" i="11"/>
  <c r="Y189" i="11"/>
  <c r="Y188" i="11"/>
  <c r="Y187" i="11"/>
  <c r="Y186" i="11"/>
  <c r="Y184" i="11"/>
  <c r="Y183" i="11"/>
  <c r="Y182" i="11"/>
  <c r="Y181" i="11"/>
  <c r="Y180" i="11"/>
  <c r="Y179" i="11"/>
  <c r="Y178" i="11"/>
  <c r="Y177" i="11"/>
  <c r="Y176" i="11"/>
  <c r="Y175" i="11"/>
  <c r="Y174" i="11"/>
  <c r="Y172" i="11"/>
  <c r="Y171" i="11"/>
  <c r="Y170" i="11"/>
  <c r="Y169" i="11"/>
  <c r="Y168" i="11"/>
  <c r="Y167" i="11"/>
  <c r="Y166" i="11"/>
  <c r="Y165" i="11"/>
  <c r="Y164" i="11"/>
  <c r="Y163" i="11"/>
  <c r="Y161" i="11"/>
  <c r="Y160" i="11"/>
  <c r="Y159" i="11"/>
  <c r="Y158" i="11"/>
  <c r="Y157" i="11"/>
  <c r="Y155" i="11"/>
  <c r="Y154" i="11"/>
  <c r="Y153" i="11"/>
  <c r="Y152" i="11"/>
  <c r="Y151" i="11"/>
  <c r="Y150" i="11"/>
  <c r="Y148" i="11"/>
  <c r="Y147" i="11"/>
  <c r="Y146" i="11"/>
  <c r="Y145" i="11"/>
  <c r="Y144" i="11"/>
  <c r="Y142" i="11"/>
  <c r="Y141" i="11"/>
  <c r="Y140" i="11"/>
  <c r="Y139" i="11"/>
  <c r="Y138" i="11"/>
  <c r="Y136" i="11"/>
  <c r="Y135" i="11"/>
  <c r="Y133" i="11"/>
  <c r="Y132" i="11"/>
  <c r="Y131" i="11"/>
  <c r="Y129" i="11"/>
  <c r="Y128" i="11"/>
  <c r="Y126" i="11"/>
  <c r="Y125" i="11"/>
  <c r="Y123" i="11"/>
  <c r="Y122" i="11"/>
  <c r="Y121" i="11"/>
  <c r="Y120" i="11"/>
  <c r="Y118" i="11"/>
  <c r="Y117" i="11"/>
  <c r="Y116" i="11"/>
  <c r="Y115" i="11"/>
  <c r="Y113" i="11"/>
  <c r="Y112" i="11"/>
  <c r="Y111" i="11"/>
  <c r="Y110" i="11"/>
  <c r="Y108" i="11"/>
  <c r="Y107" i="11"/>
  <c r="Y106" i="11"/>
  <c r="Y105" i="11"/>
  <c r="Y103" i="11"/>
  <c r="Y102" i="11"/>
  <c r="Y101" i="11"/>
  <c r="Y100" i="11"/>
  <c r="Y98" i="11"/>
  <c r="Y97" i="11"/>
  <c r="Y96" i="11"/>
  <c r="Y95" i="11"/>
  <c r="Y94" i="11"/>
  <c r="Y93" i="11"/>
  <c r="Y92" i="11"/>
  <c r="Y91" i="11"/>
  <c r="Y89" i="11"/>
  <c r="Y88" i="11"/>
  <c r="Y87" i="11"/>
  <c r="Y86" i="11"/>
  <c r="Y84" i="11"/>
  <c r="Y83" i="11"/>
  <c r="Y82" i="11"/>
  <c r="Y81" i="11"/>
  <c r="Y79" i="11"/>
  <c r="Y78" i="11"/>
  <c r="Y77" i="11"/>
  <c r="Y75" i="11"/>
  <c r="Y74" i="11"/>
  <c r="Y73" i="11"/>
  <c r="Y72" i="11"/>
  <c r="Y70" i="11"/>
  <c r="Y69" i="11"/>
  <c r="Y68" i="11"/>
  <c r="Y67" i="11"/>
  <c r="Y65" i="11"/>
  <c r="Y64" i="11"/>
  <c r="Y63" i="11"/>
  <c r="Y61" i="11"/>
  <c r="Y60" i="11"/>
  <c r="Y58" i="11"/>
  <c r="Y57" i="11"/>
  <c r="Y56" i="11"/>
  <c r="Y55" i="11"/>
  <c r="Y53" i="11"/>
  <c r="Y52" i="11"/>
  <c r="Y50" i="11"/>
  <c r="Y49" i="11"/>
  <c r="Y48" i="11"/>
  <c r="Y46" i="11"/>
  <c r="Y45" i="11"/>
  <c r="Y43" i="11"/>
  <c r="Y42" i="11"/>
  <c r="Y40" i="11"/>
  <c r="Y39" i="11"/>
  <c r="Y38" i="11"/>
  <c r="Y36" i="11"/>
  <c r="Y35" i="11"/>
  <c r="Y33" i="11"/>
  <c r="Y32" i="11"/>
  <c r="Y31" i="11"/>
  <c r="Y29" i="11"/>
  <c r="Y28" i="11"/>
  <c r="Y27" i="11"/>
  <c r="Y25" i="11"/>
  <c r="Y24" i="11"/>
  <c r="Y22" i="11"/>
  <c r="Y21" i="11"/>
  <c r="Y19" i="11"/>
  <c r="Y18" i="11"/>
  <c r="Y16" i="11"/>
  <c r="Y15" i="11"/>
  <c r="Y13" i="11"/>
  <c r="Y12" i="11"/>
  <c r="Y11" i="11"/>
  <c r="Y9" i="11"/>
  <c r="Y8" i="11"/>
  <c r="Y7" i="11"/>
  <c r="Z276" i="11"/>
  <c r="Z275" i="11"/>
  <c r="Z274" i="11"/>
  <c r="Z273" i="11"/>
  <c r="Z271" i="11"/>
  <c r="Z270" i="11"/>
  <c r="Z269" i="11"/>
  <c r="Z267" i="11"/>
  <c r="Z266" i="11"/>
  <c r="Z264" i="11"/>
  <c r="Z263" i="11"/>
  <c r="Z261" i="11"/>
  <c r="Z260" i="11"/>
  <c r="Z258" i="11"/>
  <c r="Z257" i="11"/>
  <c r="Z256" i="11"/>
  <c r="Z254" i="11"/>
  <c r="Z253" i="11"/>
  <c r="Z251" i="11"/>
  <c r="Z250" i="11"/>
  <c r="Z249" i="11"/>
  <c r="Z247" i="11"/>
  <c r="Z246" i="11"/>
  <c r="Z245" i="11"/>
  <c r="Z243" i="11"/>
  <c r="Z242" i="11"/>
  <c r="Z241" i="11"/>
  <c r="Z239" i="11"/>
  <c r="Z238" i="11"/>
  <c r="Z237" i="11"/>
  <c r="Z235" i="11"/>
  <c r="Z234" i="11"/>
  <c r="Z233" i="11"/>
  <c r="Z231" i="11"/>
  <c r="Z230" i="11"/>
  <c r="Z229" i="11"/>
  <c r="Z228" i="11"/>
  <c r="Z227" i="11"/>
  <c r="Z226" i="11"/>
  <c r="Z224" i="11"/>
  <c r="Z223" i="11"/>
  <c r="Z222" i="11"/>
  <c r="Z221" i="11"/>
  <c r="Z220" i="11"/>
  <c r="Z219" i="11"/>
  <c r="Z218" i="11"/>
  <c r="Z216" i="11"/>
  <c r="Z215" i="11"/>
  <c r="Z214" i="11"/>
  <c r="Z213" i="11"/>
  <c r="Z212" i="11"/>
  <c r="Z211" i="11"/>
  <c r="Z209" i="11"/>
  <c r="Z208" i="11"/>
  <c r="Z207" i="11"/>
  <c r="Z206" i="11"/>
  <c r="Z205" i="11"/>
  <c r="Z204" i="11"/>
  <c r="Z202" i="11"/>
  <c r="Z201" i="11"/>
  <c r="Z200" i="11"/>
  <c r="Z199" i="11"/>
  <c r="Z197" i="11"/>
  <c r="Z196" i="11"/>
  <c r="Z195" i="11"/>
  <c r="Z193" i="11"/>
  <c r="Z192" i="11"/>
  <c r="Z191" i="11"/>
  <c r="Z190" i="11"/>
  <c r="Z189" i="11"/>
  <c r="Z188" i="11"/>
  <c r="Z187" i="11"/>
  <c r="Z186" i="11"/>
  <c r="Z184" i="11"/>
  <c r="Z183" i="11"/>
  <c r="Z182" i="11"/>
  <c r="Z181" i="11"/>
  <c r="Z180" i="11"/>
  <c r="Z179" i="11"/>
  <c r="Z178" i="11"/>
  <c r="Z177" i="11"/>
  <c r="Z176" i="11"/>
  <c r="Z175" i="11"/>
  <c r="Z174" i="11"/>
  <c r="Z172" i="11"/>
  <c r="Z171" i="11"/>
  <c r="Z170" i="11"/>
  <c r="Z169" i="11"/>
  <c r="Z168" i="11"/>
  <c r="Z167" i="11"/>
  <c r="Z166" i="11"/>
  <c r="Z165" i="11"/>
  <c r="Z164" i="11"/>
  <c r="Z163" i="11"/>
  <c r="Z161" i="11"/>
  <c r="Z160" i="11"/>
  <c r="Z159" i="11"/>
  <c r="Z158" i="11"/>
  <c r="Z157" i="11"/>
  <c r="Z155" i="11"/>
  <c r="Z154" i="11"/>
  <c r="Z153" i="11"/>
  <c r="Z152" i="11"/>
  <c r="Z151" i="11"/>
  <c r="Z150" i="11"/>
  <c r="Z148" i="11"/>
  <c r="Z147" i="11"/>
  <c r="Z146" i="11"/>
  <c r="Z145" i="11"/>
  <c r="Z144" i="11"/>
  <c r="Z142" i="11"/>
  <c r="Z141" i="11"/>
  <c r="Z140" i="11"/>
  <c r="Z139" i="11"/>
  <c r="Z138" i="11"/>
  <c r="Z136" i="11"/>
  <c r="Z135" i="11"/>
  <c r="Z133" i="11"/>
  <c r="Z132" i="11"/>
  <c r="Z131" i="11"/>
  <c r="Z129" i="11"/>
  <c r="Z128" i="11"/>
  <c r="Z126" i="11"/>
  <c r="Z125" i="11"/>
  <c r="Z123" i="11"/>
  <c r="Z122" i="11"/>
  <c r="Z121" i="11"/>
  <c r="Z120" i="11"/>
  <c r="Z118" i="11"/>
  <c r="Z117" i="11"/>
  <c r="Z116" i="11"/>
  <c r="Z115" i="11"/>
  <c r="Z113" i="11"/>
  <c r="Z112" i="11"/>
  <c r="Z111" i="11"/>
  <c r="Z110" i="11"/>
  <c r="Z108" i="11"/>
  <c r="Z107" i="11"/>
  <c r="Z106" i="11"/>
  <c r="Z105" i="11"/>
  <c r="Z103" i="11"/>
  <c r="Z102" i="11"/>
  <c r="Z101" i="11"/>
  <c r="Z100" i="11"/>
  <c r="Z98" i="11"/>
  <c r="Z97" i="11"/>
  <c r="Z96" i="11"/>
  <c r="Z95" i="11"/>
  <c r="Z94" i="11"/>
  <c r="Z93" i="11"/>
  <c r="Z92" i="11"/>
  <c r="Z91" i="11"/>
  <c r="Z89" i="11"/>
  <c r="Z88" i="11"/>
  <c r="Z87" i="11"/>
  <c r="Z86" i="11"/>
  <c r="Z84" i="11"/>
  <c r="Z83" i="11"/>
  <c r="Z82" i="11"/>
  <c r="Z81" i="11"/>
  <c r="Z79" i="11"/>
  <c r="Z78" i="11"/>
  <c r="Z77" i="11"/>
  <c r="Z75" i="11"/>
  <c r="Z74" i="11"/>
  <c r="Z73" i="11"/>
  <c r="Z72" i="11"/>
  <c r="Z70" i="11"/>
  <c r="Z69" i="11"/>
  <c r="Z68" i="11"/>
  <c r="Z67" i="11"/>
  <c r="Z65" i="11"/>
  <c r="Z64" i="11"/>
  <c r="Z63" i="11"/>
  <c r="Z61" i="11"/>
  <c r="Z60" i="11"/>
  <c r="Z58" i="11"/>
  <c r="Z57" i="11"/>
  <c r="Z56" i="11"/>
  <c r="Z55" i="11"/>
  <c r="Z53" i="11"/>
  <c r="Z52" i="11"/>
  <c r="Z50" i="11"/>
  <c r="Z49" i="11"/>
  <c r="Z48" i="11"/>
  <c r="Z46" i="11"/>
  <c r="Z45" i="11"/>
  <c r="Z43" i="11"/>
  <c r="Z42" i="11"/>
  <c r="Z40" i="11"/>
  <c r="Z39" i="11"/>
  <c r="Z38" i="11"/>
  <c r="Z36" i="11"/>
  <c r="Z35" i="11"/>
  <c r="Z33" i="11"/>
  <c r="Z32" i="11"/>
  <c r="Z31" i="11"/>
  <c r="Z29" i="11"/>
  <c r="Z28" i="11"/>
  <c r="Z27" i="11"/>
  <c r="Z25" i="11"/>
  <c r="Z24" i="11"/>
  <c r="Z22" i="11"/>
  <c r="Z21" i="11"/>
  <c r="Z19" i="11"/>
  <c r="Z18" i="11"/>
  <c r="Z16" i="11"/>
  <c r="Z15" i="11"/>
  <c r="Z13" i="11"/>
  <c r="Z12" i="11"/>
  <c r="Z11" i="11"/>
  <c r="Z9" i="11"/>
  <c r="Z8" i="11"/>
  <c r="Z7" i="11"/>
  <c r="Q276" i="11"/>
  <c r="Q275" i="11"/>
  <c r="Q274" i="11"/>
  <c r="Q273" i="11"/>
  <c r="Q271" i="11"/>
  <c r="Q270" i="11"/>
  <c r="Q269" i="11"/>
  <c r="Q267" i="11"/>
  <c r="Q266" i="11"/>
  <c r="Q264" i="11"/>
  <c r="Q263" i="11"/>
  <c r="Q261" i="11"/>
  <c r="Q260" i="11"/>
  <c r="Q258" i="11"/>
  <c r="Q257" i="11"/>
  <c r="Q256" i="11"/>
  <c r="Q254" i="11"/>
  <c r="Q253" i="11"/>
  <c r="Q251" i="11"/>
  <c r="Q250" i="11"/>
  <c r="Q249" i="11"/>
  <c r="Q247" i="11"/>
  <c r="Q246" i="11"/>
  <c r="Q245" i="11"/>
  <c r="Q243" i="11"/>
  <c r="Q242" i="11"/>
  <c r="Q241" i="11"/>
  <c r="Q239" i="11"/>
  <c r="Q238" i="11"/>
  <c r="Q237" i="11"/>
  <c r="Q235" i="11"/>
  <c r="Q234" i="11"/>
  <c r="Q233" i="11"/>
  <c r="Q231" i="11"/>
  <c r="Q230" i="11"/>
  <c r="Q229" i="11"/>
  <c r="Q228" i="11"/>
  <c r="Q227" i="11"/>
  <c r="Q226" i="11"/>
  <c r="Q224" i="11"/>
  <c r="Q223" i="11"/>
  <c r="Q222" i="11"/>
  <c r="Q221" i="11"/>
  <c r="Q220" i="11"/>
  <c r="Q219" i="11"/>
  <c r="Q218" i="11"/>
  <c r="Q216" i="11"/>
  <c r="Q215" i="11"/>
  <c r="Q214" i="11"/>
  <c r="Q213" i="11"/>
  <c r="Q212" i="11"/>
  <c r="Q211" i="11"/>
  <c r="Q209" i="11"/>
  <c r="Q208" i="11"/>
  <c r="Q207" i="11"/>
  <c r="Q206" i="11"/>
  <c r="Q205" i="11"/>
  <c r="Q204" i="11"/>
  <c r="Q202" i="11"/>
  <c r="Q201" i="11"/>
  <c r="Q200" i="11"/>
  <c r="Q199" i="11"/>
  <c r="Q197" i="11"/>
  <c r="Q196" i="11"/>
  <c r="Q195" i="11"/>
  <c r="Q193" i="11"/>
  <c r="Q192" i="11"/>
  <c r="Q191" i="11"/>
  <c r="Q190" i="11"/>
  <c r="Q189" i="11"/>
  <c r="Q188" i="11"/>
  <c r="Q187" i="11"/>
  <c r="Q186" i="11"/>
  <c r="Q184" i="11"/>
  <c r="Q183" i="11"/>
  <c r="Q182" i="11"/>
  <c r="Q181" i="11"/>
  <c r="Q180" i="11"/>
  <c r="Q179" i="11"/>
  <c r="Q178" i="11"/>
  <c r="Q177" i="11"/>
  <c r="Q176" i="11"/>
  <c r="Q175" i="11"/>
  <c r="Q174" i="11"/>
  <c r="Q172" i="11"/>
  <c r="Q171" i="11"/>
  <c r="Q170" i="11"/>
  <c r="Q169" i="11"/>
  <c r="Q168" i="11"/>
  <c r="Q167" i="11"/>
  <c r="Q166" i="11"/>
  <c r="Q165" i="11"/>
  <c r="Q164" i="11"/>
  <c r="Q163" i="11"/>
  <c r="Q161" i="11"/>
  <c r="Q160" i="11"/>
  <c r="Q159" i="11"/>
  <c r="Q158" i="11"/>
  <c r="Q157" i="11"/>
  <c r="Q155" i="11"/>
  <c r="Q154" i="11"/>
  <c r="Q153" i="11"/>
  <c r="Q152" i="11"/>
  <c r="Q151" i="11"/>
  <c r="Q150" i="11"/>
  <c r="Q148" i="11"/>
  <c r="Q147" i="11"/>
  <c r="Q146" i="11"/>
  <c r="Q145" i="11"/>
  <c r="Q144" i="11"/>
  <c r="Q142" i="11"/>
  <c r="Q141" i="11"/>
  <c r="Q140" i="11"/>
  <c r="Q139" i="11"/>
  <c r="Q138" i="11"/>
  <c r="Q136" i="11"/>
  <c r="Q135" i="11"/>
  <c r="Q133" i="11"/>
  <c r="Q132" i="11"/>
  <c r="Q131" i="11"/>
  <c r="Q129" i="11"/>
  <c r="Q128" i="11"/>
  <c r="Q126" i="11"/>
  <c r="Q125" i="11"/>
  <c r="Q123" i="11"/>
  <c r="Q122" i="11"/>
  <c r="Q121" i="11"/>
  <c r="Q120" i="11"/>
  <c r="Q118" i="11"/>
  <c r="Q117" i="11"/>
  <c r="Q116" i="11"/>
  <c r="Q115" i="11"/>
  <c r="Q113" i="11"/>
  <c r="Q112" i="11"/>
  <c r="Q111" i="11"/>
  <c r="Q110" i="11"/>
  <c r="Q108" i="11"/>
  <c r="Q107" i="11"/>
  <c r="Q106" i="11"/>
  <c r="Q105" i="11"/>
  <c r="Q103" i="11"/>
  <c r="Q102" i="11"/>
  <c r="Q101" i="11"/>
  <c r="Q100" i="11"/>
  <c r="Q98" i="11"/>
  <c r="Q97" i="11"/>
  <c r="Q96" i="11"/>
  <c r="Q95" i="11"/>
  <c r="Q94" i="11"/>
  <c r="Q93" i="11"/>
  <c r="Q92" i="11"/>
  <c r="Q91" i="11"/>
  <c r="Q89" i="11"/>
  <c r="Q88" i="11"/>
  <c r="Q87" i="11"/>
  <c r="Q86" i="11"/>
  <c r="Q84" i="11"/>
  <c r="Q83" i="11"/>
  <c r="Q82" i="11"/>
  <c r="Q81" i="11"/>
  <c r="Q79" i="11"/>
  <c r="Q78" i="11"/>
  <c r="Q77" i="11"/>
  <c r="Q75" i="11"/>
  <c r="Q74" i="11"/>
  <c r="Q73" i="11"/>
  <c r="Q72" i="11"/>
  <c r="Q70" i="11"/>
  <c r="Q69" i="11"/>
  <c r="Q68" i="11"/>
  <c r="Q67" i="11"/>
  <c r="Q65" i="11"/>
  <c r="Q64" i="11"/>
  <c r="Q63" i="11"/>
  <c r="Q61" i="11"/>
  <c r="Q60" i="11"/>
  <c r="Q58" i="11"/>
  <c r="Q57" i="11"/>
  <c r="Q56" i="11"/>
  <c r="Q55" i="11"/>
  <c r="Q53" i="11"/>
  <c r="Q52" i="11"/>
  <c r="Q50" i="11"/>
  <c r="Q49" i="11"/>
  <c r="Q48" i="11"/>
  <c r="Q46" i="11"/>
  <c r="Q45" i="11"/>
  <c r="Q43" i="11"/>
  <c r="Q42" i="11"/>
  <c r="Q40" i="11"/>
  <c r="Q39" i="11"/>
  <c r="Q38" i="11"/>
  <c r="Q36" i="11"/>
  <c r="Q35" i="11"/>
  <c r="Q33" i="11"/>
  <c r="Q32" i="11"/>
  <c r="Q31" i="11"/>
  <c r="Q29" i="11"/>
  <c r="Q28" i="11"/>
  <c r="Q27" i="11"/>
  <c r="Q25" i="11"/>
  <c r="Q24" i="11"/>
  <c r="Q22" i="11"/>
  <c r="Q21" i="11"/>
  <c r="Q19" i="11"/>
  <c r="Q18" i="11"/>
  <c r="Q16" i="11"/>
  <c r="Q15" i="11"/>
  <c r="Q13" i="11"/>
  <c r="Q12" i="11"/>
  <c r="Q11" i="11"/>
  <c r="Q9" i="11"/>
  <c r="Q8" i="11"/>
  <c r="Q7" i="11"/>
  <c r="AS183" i="11" l="1"/>
  <c r="AT183" i="11"/>
  <c r="AI183" i="11"/>
  <c r="BA183" i="11" s="1"/>
  <c r="AB183" i="11"/>
  <c r="X183" i="11"/>
  <c r="AW183" i="11" s="1"/>
  <c r="AS275" i="11"/>
  <c r="BC275" i="11" s="1"/>
  <c r="AT275" i="11"/>
  <c r="AI275" i="11"/>
  <c r="BA275" i="11" s="1"/>
  <c r="AB275" i="11"/>
  <c r="AX275" i="11" s="1"/>
  <c r="X275" i="11"/>
  <c r="AD275" i="11" s="1"/>
  <c r="AU275" i="11" l="1"/>
  <c r="AC275" i="11"/>
  <c r="AE183" i="11"/>
  <c r="AD183" i="11"/>
  <c r="AW275" i="11"/>
  <c r="AC183" i="11"/>
  <c r="AX183" i="11"/>
  <c r="AE275" i="11"/>
  <c r="AU183" i="11"/>
  <c r="BC183" i="11"/>
  <c r="P274" i="11"/>
  <c r="P275" i="11"/>
  <c r="BD275" i="11" s="1"/>
  <c r="BB275" i="11" s="1"/>
  <c r="P273" i="11"/>
  <c r="I275" i="10"/>
  <c r="P275" i="10"/>
  <c r="T275" i="10"/>
  <c r="Z275" i="10" s="1"/>
  <c r="AC275" i="10" s="1"/>
  <c r="U275" i="10"/>
  <c r="AA275" i="10" s="1"/>
  <c r="AD275" i="10" s="1"/>
  <c r="AG275" i="10"/>
  <c r="AN275" i="10"/>
  <c r="AY275" i="10"/>
  <c r="AZ275" i="10"/>
  <c r="BB275" i="10"/>
  <c r="BI275" i="10"/>
  <c r="BM275" i="10"/>
  <c r="BN275" i="10"/>
  <c r="BQ275" i="10"/>
  <c r="BR275" i="10"/>
  <c r="BU275" i="10"/>
  <c r="CB275" i="10"/>
  <c r="CF275" i="10"/>
  <c r="CG275" i="10"/>
  <c r="CJ275" i="10"/>
  <c r="CK275" i="10"/>
  <c r="CN275" i="10"/>
  <c r="CU275" i="10"/>
  <c r="CM275" i="10" s="1"/>
  <c r="CY275" i="10"/>
  <c r="CZ275" i="10"/>
  <c r="DC275" i="10"/>
  <c r="DD275" i="10"/>
  <c r="DG275" i="10"/>
  <c r="DN275" i="10"/>
  <c r="DR275" i="10"/>
  <c r="DS275" i="10"/>
  <c r="DV275" i="10"/>
  <c r="DW275" i="10"/>
  <c r="DZ275" i="10"/>
  <c r="EG275" i="10"/>
  <c r="EK275" i="10"/>
  <c r="EL275" i="10"/>
  <c r="EO275" i="10"/>
  <c r="EP275" i="10"/>
  <c r="K275" i="11"/>
  <c r="AY275" i="11" s="1"/>
  <c r="L275" i="11"/>
  <c r="P202" i="11"/>
  <c r="P193" i="11"/>
  <c r="P184" i="11"/>
  <c r="P183" i="11"/>
  <c r="BD183" i="11" s="1"/>
  <c r="K183" i="11"/>
  <c r="L183" i="11"/>
  <c r="I183" i="10"/>
  <c r="P183" i="10"/>
  <c r="T183" i="10"/>
  <c r="V183" i="10" s="1"/>
  <c r="U183" i="10"/>
  <c r="W183" i="10" s="1"/>
  <c r="AG183" i="10"/>
  <c r="AN183" i="10"/>
  <c r="AY183" i="10"/>
  <c r="AZ183" i="10"/>
  <c r="BB183" i="10"/>
  <c r="BI183" i="10"/>
  <c r="BM183" i="10"/>
  <c r="BN183" i="10"/>
  <c r="BR183" i="10"/>
  <c r="BS183" i="10" s="1"/>
  <c r="BU183" i="10"/>
  <c r="CB183" i="10"/>
  <c r="CF183" i="10"/>
  <c r="CG183" i="10"/>
  <c r="CK183" i="10"/>
  <c r="CL183" i="10" s="1"/>
  <c r="CN183" i="10"/>
  <c r="CU183" i="10"/>
  <c r="CY183" i="10"/>
  <c r="CZ183" i="10"/>
  <c r="DD183" i="10"/>
  <c r="DE183" i="10" s="1"/>
  <c r="DG183" i="10"/>
  <c r="DN183" i="10"/>
  <c r="DR183" i="10"/>
  <c r="DS183" i="10"/>
  <c r="DW183" i="10"/>
  <c r="DX183" i="10" s="1"/>
  <c r="DZ183" i="10"/>
  <c r="EG183" i="10"/>
  <c r="EK183" i="10"/>
  <c r="EL183" i="10"/>
  <c r="EP183" i="10"/>
  <c r="EQ183" i="10" s="1"/>
  <c r="BB183" i="11" l="1"/>
  <c r="AY183" i="11"/>
  <c r="AZ275" i="11"/>
  <c r="AV275" i="11" s="1"/>
  <c r="AZ183" i="11"/>
  <c r="H183" i="11"/>
  <c r="H183" i="10"/>
  <c r="DX275" i="10"/>
  <c r="DE275" i="10"/>
  <c r="CL275" i="10"/>
  <c r="BS275" i="10"/>
  <c r="EQ275" i="10"/>
  <c r="W275" i="10"/>
  <c r="AW275" i="10" s="1"/>
  <c r="AF275" i="10"/>
  <c r="H275" i="10"/>
  <c r="BT275" i="10"/>
  <c r="DY183" i="10"/>
  <c r="DF183" i="10"/>
  <c r="CM183" i="10"/>
  <c r="BT183" i="10"/>
  <c r="DY275" i="10"/>
  <c r="AB275" i="10"/>
  <c r="DF275" i="10"/>
  <c r="BA275" i="10"/>
  <c r="AF183" i="10"/>
  <c r="H275" i="11"/>
  <c r="V275" i="10"/>
  <c r="AA183" i="10"/>
  <c r="AD183" i="10" s="1"/>
  <c r="BA183" i="10"/>
  <c r="AW183" i="10"/>
  <c r="AX183" i="10" s="1"/>
  <c r="AR183" i="10"/>
  <c r="Z183" i="10"/>
  <c r="AC183" i="10" s="1"/>
  <c r="AE183" i="10" s="1"/>
  <c r="AS183" i="10"/>
  <c r="P258" i="11"/>
  <c r="P251" i="11"/>
  <c r="P247" i="11"/>
  <c r="P243" i="11"/>
  <c r="P239" i="11"/>
  <c r="P235" i="11"/>
  <c r="P229" i="11"/>
  <c r="P222" i="11"/>
  <c r="P214" i="11"/>
  <c r="P190" i="11"/>
  <c r="P189" i="11"/>
  <c r="P179" i="11"/>
  <c r="P168" i="11"/>
  <c r="P160" i="11"/>
  <c r="P159" i="11"/>
  <c r="P153" i="11"/>
  <c r="P147" i="11"/>
  <c r="P146" i="11"/>
  <c r="P141" i="11"/>
  <c r="P140" i="11"/>
  <c r="P122" i="11"/>
  <c r="P117" i="11"/>
  <c r="P113" i="11"/>
  <c r="P112" i="11"/>
  <c r="P108" i="11"/>
  <c r="P102" i="11"/>
  <c r="P95" i="11"/>
  <c r="P94" i="11"/>
  <c r="P93" i="11"/>
  <c r="P83" i="11"/>
  <c r="P74" i="11"/>
  <c r="P69" i="11"/>
  <c r="P57" i="11"/>
  <c r="P33" i="11"/>
  <c r="P29" i="11"/>
  <c r="P13" i="11"/>
  <c r="P9" i="11"/>
  <c r="P231" i="11"/>
  <c r="P224" i="11"/>
  <c r="P216" i="11"/>
  <c r="P209" i="11"/>
  <c r="P192" i="11"/>
  <c r="P182" i="11"/>
  <c r="P171" i="11"/>
  <c r="P269" i="11"/>
  <c r="P266" i="11"/>
  <c r="P263" i="11"/>
  <c r="P260" i="11"/>
  <c r="P161" i="11"/>
  <c r="P155" i="11"/>
  <c r="P148" i="11"/>
  <c r="P142" i="11"/>
  <c r="P133" i="11"/>
  <c r="P123" i="11"/>
  <c r="P118" i="11"/>
  <c r="P103" i="11"/>
  <c r="P97" i="11"/>
  <c r="P96" i="11"/>
  <c r="P88" i="11"/>
  <c r="P84" i="11"/>
  <c r="P75" i="11"/>
  <c r="P70" i="11"/>
  <c r="P58" i="11"/>
  <c r="P40" i="11"/>
  <c r="P256" i="11"/>
  <c r="P253" i="11"/>
  <c r="P249" i="11"/>
  <c r="P245" i="11"/>
  <c r="P241" i="11"/>
  <c r="P237" i="11"/>
  <c r="P233" i="11"/>
  <c r="AV183" i="11" l="1"/>
  <c r="AS275" i="10"/>
  <c r="AR275" i="10"/>
  <c r="AB183" i="10"/>
  <c r="EG116" i="10"/>
  <c r="EG115" i="10"/>
  <c r="EG113" i="10"/>
  <c r="EG112" i="10"/>
  <c r="EG111" i="10"/>
  <c r="EG110" i="10"/>
  <c r="EG108" i="10"/>
  <c r="EG92" i="10"/>
  <c r="EG91" i="10"/>
  <c r="EG89" i="10"/>
  <c r="EG88" i="10"/>
  <c r="EG87" i="10"/>
  <c r="EG86" i="10"/>
  <c r="EG84" i="10"/>
  <c r="EG73" i="10"/>
  <c r="EG72" i="10"/>
  <c r="EG70" i="10"/>
  <c r="EG69" i="10"/>
  <c r="EG68" i="10"/>
  <c r="EG67" i="10"/>
  <c r="EG65" i="10"/>
  <c r="EG64" i="10"/>
  <c r="EG63" i="10"/>
  <c r="EG50" i="10"/>
  <c r="EG49" i="10"/>
  <c r="EG48" i="10"/>
  <c r="EG46" i="10"/>
  <c r="EG45" i="10"/>
  <c r="EG43" i="10"/>
  <c r="EG42" i="10"/>
  <c r="EG28" i="10"/>
  <c r="EG27" i="10"/>
  <c r="EG25" i="10"/>
  <c r="EG24" i="10"/>
  <c r="EG22" i="10"/>
  <c r="EG21" i="10"/>
  <c r="EG19" i="10"/>
  <c r="EG18" i="10"/>
  <c r="EG16" i="10"/>
  <c r="EG15" i="10"/>
  <c r="EG13" i="10"/>
  <c r="DN161" i="10"/>
  <c r="DN160" i="10"/>
  <c r="DN159" i="10"/>
  <c r="DN158" i="10"/>
  <c r="DN157" i="10"/>
  <c r="DN155" i="10"/>
  <c r="DN154" i="10"/>
  <c r="DN153" i="10"/>
  <c r="DN152" i="10"/>
  <c r="DN151" i="10"/>
  <c r="DN150" i="10"/>
  <c r="DN148" i="10"/>
  <c r="DN147" i="10"/>
  <c r="DN146" i="10"/>
  <c r="DN145" i="10"/>
  <c r="DN144" i="10"/>
  <c r="DN142" i="10"/>
  <c r="DN141" i="10"/>
  <c r="DN140" i="10"/>
  <c r="DN139" i="10"/>
  <c r="DN138" i="10"/>
  <c r="DN136" i="10"/>
  <c r="DN135" i="10"/>
  <c r="DN133" i="10"/>
  <c r="DN132" i="10"/>
  <c r="DN131" i="10"/>
  <c r="DN129" i="10"/>
  <c r="DN128" i="10"/>
  <c r="DN126" i="10"/>
  <c r="DN125" i="10"/>
  <c r="DN123" i="10"/>
  <c r="DN122" i="10"/>
  <c r="DN121" i="10"/>
  <c r="DN120" i="10"/>
  <c r="DN118" i="10"/>
  <c r="DN117" i="10"/>
  <c r="DN116" i="10"/>
  <c r="DN115" i="10"/>
  <c r="DN113" i="10"/>
  <c r="DN112" i="10"/>
  <c r="DN111" i="10"/>
  <c r="DN110" i="10"/>
  <c r="DN87" i="10"/>
  <c r="DN86" i="10"/>
  <c r="DN63" i="10"/>
  <c r="DR60" i="10"/>
  <c r="DR42" i="10"/>
  <c r="DN46" i="10"/>
  <c r="DN45" i="10"/>
  <c r="DN43" i="10"/>
  <c r="DN42" i="10"/>
  <c r="DN24" i="10"/>
  <c r="DN22" i="10"/>
  <c r="DN21" i="10"/>
  <c r="DN19" i="10"/>
  <c r="DN18" i="10"/>
  <c r="DN16" i="10"/>
  <c r="DN15" i="10"/>
  <c r="CF115" i="10"/>
  <c r="CF138" i="10"/>
  <c r="CF165" i="10"/>
  <c r="P277" i="11"/>
  <c r="O277" i="11"/>
  <c r="N277" i="11"/>
  <c r="M277" i="11"/>
  <c r="J277" i="11"/>
  <c r="I277" i="11"/>
  <c r="L276" i="11"/>
  <c r="K276" i="11"/>
  <c r="L274" i="11"/>
  <c r="K274" i="11"/>
  <c r="L273" i="11"/>
  <c r="K273" i="11"/>
  <c r="P272" i="11"/>
  <c r="O272" i="11"/>
  <c r="N272" i="11"/>
  <c r="M272" i="11"/>
  <c r="J272" i="11"/>
  <c r="I272" i="11"/>
  <c r="L271" i="11"/>
  <c r="K271" i="11"/>
  <c r="L270" i="11"/>
  <c r="K270" i="11"/>
  <c r="L269" i="11"/>
  <c r="K269" i="11"/>
  <c r="P268" i="11"/>
  <c r="O268" i="11"/>
  <c r="N268" i="11"/>
  <c r="M268" i="11"/>
  <c r="J268" i="11"/>
  <c r="I268" i="11"/>
  <c r="L267" i="11"/>
  <c r="K267" i="11"/>
  <c r="L266" i="11"/>
  <c r="K266" i="11"/>
  <c r="P265" i="11"/>
  <c r="O265" i="11"/>
  <c r="N265" i="11"/>
  <c r="M265" i="11"/>
  <c r="J265" i="11"/>
  <c r="I265" i="11"/>
  <c r="L264" i="11"/>
  <c r="K264" i="11"/>
  <c r="L263" i="11"/>
  <c r="K263" i="11"/>
  <c r="P262" i="11"/>
  <c r="O262" i="11"/>
  <c r="N262" i="11"/>
  <c r="M262" i="11"/>
  <c r="J262" i="11"/>
  <c r="I262" i="11"/>
  <c r="L261" i="11"/>
  <c r="K261" i="11"/>
  <c r="L260" i="11"/>
  <c r="K260" i="11"/>
  <c r="P259" i="11"/>
  <c r="O259" i="11"/>
  <c r="N259" i="11"/>
  <c r="M259" i="11"/>
  <c r="J259" i="11"/>
  <c r="I259" i="11"/>
  <c r="L258" i="11"/>
  <c r="K258" i="11"/>
  <c r="L257" i="11"/>
  <c r="K257" i="11"/>
  <c r="L256" i="11"/>
  <c r="K256" i="11"/>
  <c r="P255" i="11"/>
  <c r="O255" i="11"/>
  <c r="N255" i="11"/>
  <c r="M255" i="11"/>
  <c r="J255" i="11"/>
  <c r="I255" i="11"/>
  <c r="L254" i="11"/>
  <c r="K254" i="11"/>
  <c r="L253" i="11"/>
  <c r="K253" i="11"/>
  <c r="P252" i="11"/>
  <c r="O252" i="11"/>
  <c r="N252" i="11"/>
  <c r="M252" i="11"/>
  <c r="J252" i="11"/>
  <c r="I252" i="11"/>
  <c r="L251" i="11"/>
  <c r="K251" i="11"/>
  <c r="L250" i="11"/>
  <c r="K250" i="11"/>
  <c r="L249" i="11"/>
  <c r="K249" i="11"/>
  <c r="P248" i="11"/>
  <c r="O248" i="11"/>
  <c r="N248" i="11"/>
  <c r="M248" i="11"/>
  <c r="J248" i="11"/>
  <c r="I248" i="11"/>
  <c r="L247" i="11"/>
  <c r="K247" i="11"/>
  <c r="L246" i="11"/>
  <c r="K246" i="11"/>
  <c r="L245" i="11"/>
  <c r="K245" i="11"/>
  <c r="P244" i="11"/>
  <c r="O244" i="11"/>
  <c r="N244" i="11"/>
  <c r="M244" i="11"/>
  <c r="J244" i="11"/>
  <c r="I244" i="11"/>
  <c r="L243" i="11"/>
  <c r="K243" i="11"/>
  <c r="L242" i="11"/>
  <c r="K242" i="11"/>
  <c r="L241" i="11"/>
  <c r="K241" i="11"/>
  <c r="P240" i="11"/>
  <c r="O240" i="11"/>
  <c r="N240" i="11"/>
  <c r="M240" i="11"/>
  <c r="J240" i="11"/>
  <c r="I240" i="11"/>
  <c r="L239" i="11"/>
  <c r="K239" i="11"/>
  <c r="L238" i="11"/>
  <c r="K238" i="11"/>
  <c r="L237" i="11"/>
  <c r="K237" i="11"/>
  <c r="P236" i="11"/>
  <c r="O236" i="11"/>
  <c r="N236" i="11"/>
  <c r="M236" i="11"/>
  <c r="J236" i="11"/>
  <c r="I236" i="11"/>
  <c r="L235" i="11"/>
  <c r="K235" i="11"/>
  <c r="L234" i="11"/>
  <c r="K234" i="11"/>
  <c r="L233" i="11"/>
  <c r="K233" i="11"/>
  <c r="P232" i="11"/>
  <c r="O232" i="11"/>
  <c r="M232" i="11"/>
  <c r="J232" i="11"/>
  <c r="I232" i="11"/>
  <c r="L231" i="11"/>
  <c r="K231" i="11"/>
  <c r="N230" i="11"/>
  <c r="L230" i="11"/>
  <c r="K230" i="11"/>
  <c r="L229" i="11"/>
  <c r="K229" i="11"/>
  <c r="L228" i="11"/>
  <c r="K228" i="11"/>
  <c r="N227" i="11"/>
  <c r="L227" i="11"/>
  <c r="K227" i="11"/>
  <c r="N226" i="11"/>
  <c r="L226" i="11"/>
  <c r="K226" i="11"/>
  <c r="P225" i="11"/>
  <c r="O225" i="11"/>
  <c r="M225" i="11"/>
  <c r="J225" i="11"/>
  <c r="I225" i="11"/>
  <c r="L224" i="11"/>
  <c r="K224" i="11"/>
  <c r="N223" i="11"/>
  <c r="L223" i="11"/>
  <c r="K223" i="11"/>
  <c r="L222" i="11"/>
  <c r="K222" i="11"/>
  <c r="L221" i="11"/>
  <c r="K221" i="11"/>
  <c r="N220" i="11"/>
  <c r="L220" i="11"/>
  <c r="K220" i="11"/>
  <c r="N219" i="11"/>
  <c r="L219" i="11"/>
  <c r="K219" i="11"/>
  <c r="N218" i="11"/>
  <c r="L218" i="11"/>
  <c r="K218" i="11"/>
  <c r="P217" i="11"/>
  <c r="O217" i="11"/>
  <c r="M217" i="11"/>
  <c r="J217" i="11"/>
  <c r="I217" i="11"/>
  <c r="L216" i="11"/>
  <c r="K216" i="11"/>
  <c r="N215" i="11"/>
  <c r="L215" i="11"/>
  <c r="K215" i="11"/>
  <c r="L214" i="11"/>
  <c r="K214" i="11"/>
  <c r="L213" i="11"/>
  <c r="K213" i="11"/>
  <c r="N212" i="11"/>
  <c r="L212" i="11"/>
  <c r="K212" i="11"/>
  <c r="N211" i="11"/>
  <c r="L211" i="11"/>
  <c r="K211" i="11"/>
  <c r="P210" i="11"/>
  <c r="O210" i="11"/>
  <c r="M210" i="11"/>
  <c r="J210" i="11"/>
  <c r="I210" i="11"/>
  <c r="L209" i="11"/>
  <c r="K209" i="11"/>
  <c r="N208" i="11"/>
  <c r="L208" i="11"/>
  <c r="K208" i="11"/>
  <c r="L207" i="11"/>
  <c r="K207" i="11"/>
  <c r="N206" i="11"/>
  <c r="L206" i="11"/>
  <c r="K206" i="11"/>
  <c r="N205" i="11"/>
  <c r="L205" i="11"/>
  <c r="K205" i="11"/>
  <c r="N204" i="11"/>
  <c r="L204" i="11"/>
  <c r="K204" i="11"/>
  <c r="P203" i="11"/>
  <c r="O203" i="11"/>
  <c r="M203" i="11"/>
  <c r="J203" i="11"/>
  <c r="I203" i="11"/>
  <c r="L202" i="11"/>
  <c r="K202" i="11"/>
  <c r="L201" i="11"/>
  <c r="K201" i="11"/>
  <c r="N200" i="11"/>
  <c r="L200" i="11"/>
  <c r="K200" i="11"/>
  <c r="N199" i="11"/>
  <c r="L199" i="11"/>
  <c r="K199" i="11"/>
  <c r="P198" i="11"/>
  <c r="O198" i="11"/>
  <c r="M198" i="11"/>
  <c r="J198" i="11"/>
  <c r="I198" i="11"/>
  <c r="L197" i="11"/>
  <c r="K197" i="11"/>
  <c r="N196" i="11"/>
  <c r="L196" i="11"/>
  <c r="K196" i="11"/>
  <c r="N195" i="11"/>
  <c r="L195" i="11"/>
  <c r="K195" i="11"/>
  <c r="P194" i="11"/>
  <c r="O194" i="11"/>
  <c r="M194" i="11"/>
  <c r="J194" i="11"/>
  <c r="I194" i="11"/>
  <c r="L193" i="11"/>
  <c r="K193" i="11"/>
  <c r="L192" i="11"/>
  <c r="K192" i="11"/>
  <c r="N191" i="11"/>
  <c r="L191" i="11"/>
  <c r="K191" i="11"/>
  <c r="L190" i="11"/>
  <c r="K190" i="11"/>
  <c r="L189" i="11"/>
  <c r="K189" i="11"/>
  <c r="L188" i="11"/>
  <c r="K188" i="11"/>
  <c r="N187" i="11"/>
  <c r="L187" i="11"/>
  <c r="K187" i="11"/>
  <c r="N186" i="11"/>
  <c r="L186" i="11"/>
  <c r="K186" i="11"/>
  <c r="P185" i="11"/>
  <c r="O185" i="11"/>
  <c r="M185" i="11"/>
  <c r="J185" i="11"/>
  <c r="I185" i="11"/>
  <c r="L184" i="11"/>
  <c r="K184" i="11"/>
  <c r="L182" i="11"/>
  <c r="K182" i="11"/>
  <c r="N181" i="11"/>
  <c r="L181" i="11"/>
  <c r="K181" i="11"/>
  <c r="N180" i="11"/>
  <c r="L180" i="11"/>
  <c r="K180" i="11"/>
  <c r="L179" i="11"/>
  <c r="K179" i="11"/>
  <c r="L178" i="11"/>
  <c r="K178" i="11"/>
  <c r="N177" i="11"/>
  <c r="L177" i="11"/>
  <c r="K177" i="11"/>
  <c r="N176" i="11"/>
  <c r="L176" i="11"/>
  <c r="K176" i="11"/>
  <c r="N175" i="11"/>
  <c r="L175" i="11"/>
  <c r="K175" i="11"/>
  <c r="N174" i="11"/>
  <c r="L174" i="11"/>
  <c r="K174" i="11"/>
  <c r="P173" i="11"/>
  <c r="O173" i="11"/>
  <c r="M173" i="11"/>
  <c r="J173" i="11"/>
  <c r="I173" i="11"/>
  <c r="L172" i="11"/>
  <c r="K172" i="11"/>
  <c r="L171" i="11"/>
  <c r="K171" i="11"/>
  <c r="N170" i="11"/>
  <c r="L170" i="11"/>
  <c r="K170" i="11"/>
  <c r="N169" i="11"/>
  <c r="L169" i="11"/>
  <c r="K169" i="11"/>
  <c r="L168" i="11"/>
  <c r="K168" i="11"/>
  <c r="L167" i="11"/>
  <c r="K167" i="11"/>
  <c r="N166" i="11"/>
  <c r="L166" i="11"/>
  <c r="K166" i="11"/>
  <c r="N165" i="11"/>
  <c r="L165" i="11"/>
  <c r="K165" i="11"/>
  <c r="N164" i="11"/>
  <c r="L164" i="11"/>
  <c r="K164" i="11"/>
  <c r="N163" i="11"/>
  <c r="L163" i="11"/>
  <c r="K163" i="11"/>
  <c r="P162" i="11"/>
  <c r="O162" i="11"/>
  <c r="M162" i="11"/>
  <c r="J162" i="11"/>
  <c r="I162" i="11"/>
  <c r="L161" i="11"/>
  <c r="K161" i="11"/>
  <c r="L160" i="11"/>
  <c r="K160" i="11"/>
  <c r="L159" i="11"/>
  <c r="K159" i="11"/>
  <c r="L158" i="11"/>
  <c r="K158" i="11"/>
  <c r="N157" i="11"/>
  <c r="N162" i="11" s="1"/>
  <c r="L157" i="11"/>
  <c r="K157" i="11"/>
  <c r="P156" i="11"/>
  <c r="O156" i="11"/>
  <c r="M156" i="11"/>
  <c r="J156" i="11"/>
  <c r="I156" i="11"/>
  <c r="L155" i="11"/>
  <c r="K155" i="11"/>
  <c r="L154" i="11"/>
  <c r="K154" i="11"/>
  <c r="L153" i="11"/>
  <c r="K153" i="11"/>
  <c r="L152" i="11"/>
  <c r="K152" i="11"/>
  <c r="N151" i="11"/>
  <c r="L151" i="11"/>
  <c r="K151" i="11"/>
  <c r="N150" i="11"/>
  <c r="L150" i="11"/>
  <c r="K150" i="11"/>
  <c r="P149" i="11"/>
  <c r="O149" i="11"/>
  <c r="M149" i="11"/>
  <c r="J149" i="11"/>
  <c r="I149" i="11"/>
  <c r="L148" i="11"/>
  <c r="K148" i="11"/>
  <c r="L147" i="11"/>
  <c r="K147" i="11"/>
  <c r="L146" i="11"/>
  <c r="K146" i="11"/>
  <c r="L145" i="11"/>
  <c r="K145" i="11"/>
  <c r="N144" i="11"/>
  <c r="N149" i="11" s="1"/>
  <c r="L144" i="11"/>
  <c r="K144" i="11"/>
  <c r="P143" i="11"/>
  <c r="O143" i="11"/>
  <c r="M143" i="11"/>
  <c r="J143" i="11"/>
  <c r="I143" i="11"/>
  <c r="L142" i="11"/>
  <c r="K142" i="11"/>
  <c r="L141" i="11"/>
  <c r="K141" i="11"/>
  <c r="L140" i="11"/>
  <c r="K140" i="11"/>
  <c r="L139" i="11"/>
  <c r="K139" i="11"/>
  <c r="N138" i="11"/>
  <c r="N143" i="11" s="1"/>
  <c r="L138" i="11"/>
  <c r="K138" i="11"/>
  <c r="P137" i="11"/>
  <c r="O137" i="11"/>
  <c r="M137" i="11"/>
  <c r="J137" i="11"/>
  <c r="I137" i="11"/>
  <c r="L136" i="11"/>
  <c r="K136" i="11"/>
  <c r="N135" i="11"/>
  <c r="N137" i="11" s="1"/>
  <c r="L135" i="11"/>
  <c r="K135" i="11"/>
  <c r="P134" i="11"/>
  <c r="O134" i="11"/>
  <c r="M134" i="11"/>
  <c r="J134" i="11"/>
  <c r="I134" i="11"/>
  <c r="L133" i="11"/>
  <c r="K133" i="11"/>
  <c r="L132" i="11"/>
  <c r="K132" i="11"/>
  <c r="N131" i="11"/>
  <c r="N134" i="11" s="1"/>
  <c r="L131" i="11"/>
  <c r="K131" i="11"/>
  <c r="P130" i="11"/>
  <c r="O130" i="11"/>
  <c r="M130" i="11"/>
  <c r="J130" i="11"/>
  <c r="I130" i="11"/>
  <c r="L129" i="11"/>
  <c r="K129" i="11"/>
  <c r="N128" i="11"/>
  <c r="N130" i="11" s="1"/>
  <c r="L128" i="11"/>
  <c r="K128" i="11"/>
  <c r="P127" i="11"/>
  <c r="O127" i="11"/>
  <c r="M127" i="11"/>
  <c r="J127" i="11"/>
  <c r="I127" i="11"/>
  <c r="L126" i="11"/>
  <c r="K126" i="11"/>
  <c r="N125" i="11"/>
  <c r="N127" i="11" s="1"/>
  <c r="L125" i="11"/>
  <c r="K125" i="11"/>
  <c r="P124" i="11"/>
  <c r="O124" i="11"/>
  <c r="M124" i="11"/>
  <c r="J124" i="11"/>
  <c r="I124" i="11"/>
  <c r="L123" i="11"/>
  <c r="K123" i="11"/>
  <c r="L122" i="11"/>
  <c r="K122" i="11"/>
  <c r="L121" i="11"/>
  <c r="K121" i="11"/>
  <c r="N120" i="11"/>
  <c r="N124" i="11" s="1"/>
  <c r="L120" i="11"/>
  <c r="K120" i="11"/>
  <c r="P119" i="11"/>
  <c r="O119" i="11"/>
  <c r="M119" i="11"/>
  <c r="J119" i="11"/>
  <c r="I119" i="11"/>
  <c r="L118" i="11"/>
  <c r="K118" i="11"/>
  <c r="L117" i="11"/>
  <c r="K117" i="11"/>
  <c r="L116" i="11"/>
  <c r="K116" i="11"/>
  <c r="N115" i="11"/>
  <c r="N119" i="11" s="1"/>
  <c r="L115" i="11"/>
  <c r="K115" i="11"/>
  <c r="P114" i="11"/>
  <c r="O114" i="11"/>
  <c r="M114" i="11"/>
  <c r="J114" i="11"/>
  <c r="I114" i="11"/>
  <c r="L113" i="11"/>
  <c r="K113" i="11"/>
  <c r="L112" i="11"/>
  <c r="K112" i="11"/>
  <c r="L111" i="11"/>
  <c r="K111" i="11"/>
  <c r="N110" i="11"/>
  <c r="N114" i="11" s="1"/>
  <c r="L110" i="11"/>
  <c r="K110" i="11"/>
  <c r="P109" i="11"/>
  <c r="O109" i="11"/>
  <c r="M109" i="11"/>
  <c r="J109" i="11"/>
  <c r="I109" i="11"/>
  <c r="L108" i="11"/>
  <c r="K108" i="11"/>
  <c r="L107" i="11"/>
  <c r="K107" i="11"/>
  <c r="N106" i="11"/>
  <c r="L106" i="11"/>
  <c r="K106" i="11"/>
  <c r="N105" i="11"/>
  <c r="L105" i="11"/>
  <c r="K105" i="11"/>
  <c r="P104" i="11"/>
  <c r="O104" i="11"/>
  <c r="M104" i="11"/>
  <c r="J104" i="11"/>
  <c r="I104" i="11"/>
  <c r="L103" i="11"/>
  <c r="K103" i="11"/>
  <c r="L102" i="11"/>
  <c r="K102" i="11"/>
  <c r="L101" i="11"/>
  <c r="K101" i="11"/>
  <c r="N100" i="11"/>
  <c r="N104" i="11" s="1"/>
  <c r="L100" i="11"/>
  <c r="K100" i="11"/>
  <c r="P99" i="11"/>
  <c r="O99" i="11"/>
  <c r="M99" i="11"/>
  <c r="J99" i="11"/>
  <c r="I99" i="11"/>
  <c r="N98" i="11"/>
  <c r="L98" i="11"/>
  <c r="K98" i="11"/>
  <c r="L97" i="11"/>
  <c r="K97" i="11"/>
  <c r="L96" i="11"/>
  <c r="K96" i="11"/>
  <c r="L95" i="11"/>
  <c r="K95" i="11"/>
  <c r="L94" i="11"/>
  <c r="K94" i="11"/>
  <c r="L93" i="11"/>
  <c r="K93" i="11"/>
  <c r="L92" i="11"/>
  <c r="K92" i="11"/>
  <c r="N91" i="11"/>
  <c r="L91" i="11"/>
  <c r="K91" i="11"/>
  <c r="P90" i="11"/>
  <c r="O90" i="11"/>
  <c r="M90" i="11"/>
  <c r="J90" i="11"/>
  <c r="I90" i="11"/>
  <c r="N89" i="11"/>
  <c r="L89" i="11"/>
  <c r="K89" i="11"/>
  <c r="L88" i="11"/>
  <c r="K88" i="11"/>
  <c r="L87" i="11"/>
  <c r="K87" i="11"/>
  <c r="N86" i="11"/>
  <c r="L86" i="11"/>
  <c r="K86" i="11"/>
  <c r="P85" i="11"/>
  <c r="O85" i="11"/>
  <c r="M85" i="11"/>
  <c r="J85" i="11"/>
  <c r="I85" i="11"/>
  <c r="L84" i="11"/>
  <c r="K84" i="11"/>
  <c r="L83" i="11"/>
  <c r="K83" i="11"/>
  <c r="L82" i="11"/>
  <c r="K82" i="11"/>
  <c r="N81" i="11"/>
  <c r="N85" i="11" s="1"/>
  <c r="L81" i="11"/>
  <c r="K81" i="11"/>
  <c r="P80" i="11"/>
  <c r="O80" i="11"/>
  <c r="M80" i="11"/>
  <c r="J80" i="11"/>
  <c r="I80" i="11"/>
  <c r="N79" i="11"/>
  <c r="L79" i="11"/>
  <c r="K79" i="11"/>
  <c r="L78" i="11"/>
  <c r="K78" i="11"/>
  <c r="N77" i="11"/>
  <c r="L77" i="11"/>
  <c r="K77" i="11"/>
  <c r="P76" i="11"/>
  <c r="O76" i="11"/>
  <c r="M76" i="11"/>
  <c r="J76" i="11"/>
  <c r="I76" i="11"/>
  <c r="L75" i="11"/>
  <c r="K75" i="11"/>
  <c r="L74" i="11"/>
  <c r="K74" i="11"/>
  <c r="L73" i="11"/>
  <c r="K73" i="11"/>
  <c r="N72" i="11"/>
  <c r="N76" i="11" s="1"/>
  <c r="L72" i="11"/>
  <c r="K72" i="11"/>
  <c r="P71" i="11"/>
  <c r="O71" i="11"/>
  <c r="M71" i="11"/>
  <c r="J71" i="11"/>
  <c r="I71" i="11"/>
  <c r="L70" i="11"/>
  <c r="K70" i="11"/>
  <c r="L69" i="11"/>
  <c r="K69" i="11"/>
  <c r="L68" i="11"/>
  <c r="K68" i="11"/>
  <c r="N67" i="11"/>
  <c r="N71" i="11" s="1"/>
  <c r="L67" i="11"/>
  <c r="K67" i="11"/>
  <c r="P66" i="11"/>
  <c r="O66" i="11"/>
  <c r="M66" i="11"/>
  <c r="J66" i="11"/>
  <c r="I66" i="11"/>
  <c r="N65" i="11"/>
  <c r="L65" i="11"/>
  <c r="K65" i="11"/>
  <c r="L64" i="11"/>
  <c r="K64" i="11"/>
  <c r="N63" i="11"/>
  <c r="L63" i="11"/>
  <c r="K63" i="11"/>
  <c r="P62" i="11"/>
  <c r="O62" i="11"/>
  <c r="M62" i="11"/>
  <c r="J62" i="11"/>
  <c r="I62" i="11"/>
  <c r="L61" i="11"/>
  <c r="K61" i="11"/>
  <c r="N60" i="11"/>
  <c r="N62" i="11" s="1"/>
  <c r="L60" i="11"/>
  <c r="K60" i="11"/>
  <c r="P59" i="11"/>
  <c r="O59" i="11"/>
  <c r="M59" i="11"/>
  <c r="J59" i="11"/>
  <c r="I59" i="11"/>
  <c r="L58" i="11"/>
  <c r="K58" i="11"/>
  <c r="L57" i="11"/>
  <c r="K57" i="11"/>
  <c r="L56" i="11"/>
  <c r="K56" i="11"/>
  <c r="N55" i="11"/>
  <c r="N59" i="11" s="1"/>
  <c r="L55" i="11"/>
  <c r="K55" i="11"/>
  <c r="P54" i="11"/>
  <c r="O54" i="11"/>
  <c r="M54" i="11"/>
  <c r="J54" i="11"/>
  <c r="I54" i="11"/>
  <c r="L53" i="11"/>
  <c r="K53" i="11"/>
  <c r="N52" i="11"/>
  <c r="N54" i="11" s="1"/>
  <c r="L52" i="11"/>
  <c r="K52" i="11"/>
  <c r="P51" i="11"/>
  <c r="O51" i="11"/>
  <c r="M51" i="11"/>
  <c r="J51" i="11"/>
  <c r="I51" i="11"/>
  <c r="N50" i="11"/>
  <c r="L50" i="11"/>
  <c r="K50" i="11"/>
  <c r="L49" i="11"/>
  <c r="K49" i="11"/>
  <c r="N48" i="11"/>
  <c r="L48" i="11"/>
  <c r="K48" i="11"/>
  <c r="P47" i="11"/>
  <c r="O47" i="11"/>
  <c r="M47" i="11"/>
  <c r="J47" i="11"/>
  <c r="I47" i="11"/>
  <c r="L46" i="11"/>
  <c r="K46" i="11"/>
  <c r="N45" i="11"/>
  <c r="N47" i="11" s="1"/>
  <c r="L45" i="11"/>
  <c r="K45" i="11"/>
  <c r="P44" i="11"/>
  <c r="O44" i="11"/>
  <c r="M44" i="11"/>
  <c r="J44" i="11"/>
  <c r="I44" i="11"/>
  <c r="L43" i="11"/>
  <c r="K43" i="11"/>
  <c r="N42" i="11"/>
  <c r="N44" i="11" s="1"/>
  <c r="L42" i="11"/>
  <c r="K42" i="11"/>
  <c r="P41" i="11"/>
  <c r="O41" i="11"/>
  <c r="M41" i="11"/>
  <c r="J41" i="11"/>
  <c r="I41" i="11"/>
  <c r="L40" i="11"/>
  <c r="K40" i="11"/>
  <c r="L39" i="11"/>
  <c r="K39" i="11"/>
  <c r="N38" i="11"/>
  <c r="N41" i="11" s="1"/>
  <c r="L38" i="11"/>
  <c r="K38" i="11"/>
  <c r="P37" i="11"/>
  <c r="O37" i="11"/>
  <c r="M37" i="11"/>
  <c r="J37" i="11"/>
  <c r="I37" i="11"/>
  <c r="L36" i="11"/>
  <c r="K36" i="11"/>
  <c r="N35" i="11"/>
  <c r="N37" i="11" s="1"/>
  <c r="L35" i="11"/>
  <c r="K35" i="11"/>
  <c r="P34" i="11"/>
  <c r="O34" i="11"/>
  <c r="M34" i="11"/>
  <c r="J34" i="11"/>
  <c r="I34" i="11"/>
  <c r="L33" i="11"/>
  <c r="K33" i="11"/>
  <c r="L32" i="11"/>
  <c r="K32" i="11"/>
  <c r="N31" i="11"/>
  <c r="N34" i="11" s="1"/>
  <c r="L31" i="11"/>
  <c r="K31" i="11"/>
  <c r="P30" i="11"/>
  <c r="O30" i="11"/>
  <c r="M30" i="11"/>
  <c r="J30" i="11"/>
  <c r="I30" i="11"/>
  <c r="L29" i="11"/>
  <c r="K29" i="11"/>
  <c r="L28" i="11"/>
  <c r="K28" i="11"/>
  <c r="N27" i="11"/>
  <c r="N30" i="11" s="1"/>
  <c r="L27" i="11"/>
  <c r="K27" i="11"/>
  <c r="P26" i="11"/>
  <c r="O26" i="11"/>
  <c r="M26" i="11"/>
  <c r="J26" i="11"/>
  <c r="I26" i="11"/>
  <c r="L25" i="11"/>
  <c r="K25" i="11"/>
  <c r="N24" i="11"/>
  <c r="N26" i="11" s="1"/>
  <c r="L24" i="11"/>
  <c r="K24" i="11"/>
  <c r="P23" i="11"/>
  <c r="O23" i="11"/>
  <c r="M23" i="11"/>
  <c r="J23" i="11"/>
  <c r="I23" i="11"/>
  <c r="L22" i="11"/>
  <c r="K22" i="11"/>
  <c r="N21" i="11"/>
  <c r="N23" i="11" s="1"/>
  <c r="L21" i="11"/>
  <c r="K21" i="11"/>
  <c r="P20" i="11"/>
  <c r="O20" i="11"/>
  <c r="M20" i="11"/>
  <c r="J20" i="11"/>
  <c r="I20" i="11"/>
  <c r="L19" i="11"/>
  <c r="K19" i="11"/>
  <c r="N18" i="11"/>
  <c r="N20" i="11" s="1"/>
  <c r="L18" i="11"/>
  <c r="K18" i="11"/>
  <c r="P17" i="11"/>
  <c r="O17" i="11"/>
  <c r="M17" i="11"/>
  <c r="J17" i="11"/>
  <c r="I17" i="11"/>
  <c r="L16" i="11"/>
  <c r="K16" i="11"/>
  <c r="N15" i="11"/>
  <c r="N17" i="11" s="1"/>
  <c r="L15" i="11"/>
  <c r="K15" i="11"/>
  <c r="P14" i="11"/>
  <c r="O14" i="11"/>
  <c r="M14" i="11"/>
  <c r="J14" i="11"/>
  <c r="I14" i="11"/>
  <c r="L13" i="11"/>
  <c r="K13" i="11"/>
  <c r="L12" i="11"/>
  <c r="K12" i="11"/>
  <c r="N11" i="11"/>
  <c r="N14" i="11" s="1"/>
  <c r="L11" i="11"/>
  <c r="K11" i="11"/>
  <c r="P10" i="11"/>
  <c r="O10" i="11"/>
  <c r="M10" i="11"/>
  <c r="J10" i="11"/>
  <c r="I10" i="11"/>
  <c r="L9" i="11"/>
  <c r="K9" i="11"/>
  <c r="L8" i="11"/>
  <c r="K8" i="11"/>
  <c r="N7" i="11"/>
  <c r="N10" i="11" s="1"/>
  <c r="L7" i="11"/>
  <c r="K7" i="11"/>
  <c r="H7" i="11" l="1"/>
  <c r="H56" i="11"/>
  <c r="H89" i="11"/>
  <c r="H110" i="11"/>
  <c r="AE275" i="10"/>
  <c r="AV275" i="10"/>
  <c r="AX275" i="10" s="1"/>
  <c r="H202" i="11"/>
  <c r="H231" i="11"/>
  <c r="H38" i="11"/>
  <c r="H237" i="11"/>
  <c r="H133" i="11"/>
  <c r="H60" i="11"/>
  <c r="H140" i="11"/>
  <c r="H226" i="11"/>
  <c r="H228" i="11"/>
  <c r="H239" i="11"/>
  <c r="H28" i="11"/>
  <c r="H32" i="11"/>
  <c r="H31" i="11"/>
  <c r="H8" i="11"/>
  <c r="H29" i="11"/>
  <c r="H107" i="11"/>
  <c r="H126" i="11"/>
  <c r="H146" i="11"/>
  <c r="H181" i="11"/>
  <c r="H186" i="11"/>
  <c r="H219" i="11"/>
  <c r="H221" i="11"/>
  <c r="H234" i="11"/>
  <c r="H238" i="11"/>
  <c r="H258" i="11"/>
  <c r="H263" i="11"/>
  <c r="H267" i="11"/>
  <c r="H271" i="11"/>
  <c r="H276" i="11"/>
  <c r="L54" i="11"/>
  <c r="L130" i="11"/>
  <c r="H200" i="11"/>
  <c r="H193" i="11"/>
  <c r="H27" i="11"/>
  <c r="H33" i="11"/>
  <c r="N156" i="11"/>
  <c r="H87" i="11"/>
  <c r="H247" i="11"/>
  <c r="L23" i="11"/>
  <c r="H9" i="11"/>
  <c r="H13" i="11"/>
  <c r="H22" i="11"/>
  <c r="H35" i="11"/>
  <c r="H58" i="11"/>
  <c r="H67" i="11"/>
  <c r="H191" i="11"/>
  <c r="H212" i="11"/>
  <c r="H245" i="11"/>
  <c r="H253" i="11"/>
  <c r="H270" i="11"/>
  <c r="H11" i="11"/>
  <c r="K109" i="11"/>
  <c r="H171" i="11"/>
  <c r="H195" i="11"/>
  <c r="H21" i="11"/>
  <c r="H36" i="11"/>
  <c r="H40" i="11"/>
  <c r="H49" i="11"/>
  <c r="N90" i="11"/>
  <c r="H148" i="11"/>
  <c r="H163" i="11"/>
  <c r="H172" i="11"/>
  <c r="H192" i="11"/>
  <c r="H205" i="11"/>
  <c r="H207" i="11"/>
  <c r="L255" i="11"/>
  <c r="H243" i="11"/>
  <c r="H39" i="11"/>
  <c r="H43" i="11"/>
  <c r="H45" i="11"/>
  <c r="N51" i="11"/>
  <c r="H69" i="11"/>
  <c r="H117" i="11"/>
  <c r="H129" i="11"/>
  <c r="H138" i="11"/>
  <c r="H145" i="11"/>
  <c r="H158" i="11"/>
  <c r="H161" i="11"/>
  <c r="H233" i="11"/>
  <c r="H241" i="11"/>
  <c r="H251" i="11"/>
  <c r="H269" i="11"/>
  <c r="K277" i="11"/>
  <c r="K137" i="11"/>
  <c r="H84" i="11"/>
  <c r="K34" i="11"/>
  <c r="H50" i="11"/>
  <c r="H55" i="11"/>
  <c r="H57" i="11"/>
  <c r="H70" i="11"/>
  <c r="H108" i="11"/>
  <c r="H116" i="11"/>
  <c r="H123" i="11"/>
  <c r="H157" i="11"/>
  <c r="H246" i="11"/>
  <c r="H257" i="11"/>
  <c r="L124" i="11"/>
  <c r="I278" i="11"/>
  <c r="H208" i="11"/>
  <c r="L244" i="11"/>
  <c r="M278" i="11"/>
  <c r="J278" i="11"/>
  <c r="L10" i="11"/>
  <c r="K44" i="11"/>
  <c r="H73" i="11"/>
  <c r="N80" i="11"/>
  <c r="H91" i="11"/>
  <c r="H93" i="11"/>
  <c r="H113" i="11"/>
  <c r="H121" i="11"/>
  <c r="H132" i="11"/>
  <c r="H142" i="11"/>
  <c r="N173" i="11"/>
  <c r="H175" i="11"/>
  <c r="H177" i="11"/>
  <c r="H223" i="11"/>
  <c r="H235" i="11"/>
  <c r="H242" i="11"/>
  <c r="K248" i="11"/>
  <c r="L265" i="11"/>
  <c r="K104" i="11"/>
  <c r="L17" i="11"/>
  <c r="L26" i="11"/>
  <c r="L44" i="11"/>
  <c r="H46" i="11"/>
  <c r="H53" i="11"/>
  <c r="H64" i="11"/>
  <c r="H78" i="11"/>
  <c r="K90" i="11"/>
  <c r="H88" i="11"/>
  <c r="H94" i="11"/>
  <c r="H144" i="11"/>
  <c r="H150" i="11"/>
  <c r="H155" i="11"/>
  <c r="H159" i="11"/>
  <c r="H180" i="11"/>
  <c r="H182" i="11"/>
  <c r="H199" i="11"/>
  <c r="H209" i="11"/>
  <c r="H229" i="11"/>
  <c r="H260" i="11"/>
  <c r="K265" i="11"/>
  <c r="H135" i="11"/>
  <c r="H166" i="11"/>
  <c r="L90" i="11"/>
  <c r="N99" i="11"/>
  <c r="L119" i="11"/>
  <c r="H122" i="11"/>
  <c r="L127" i="11"/>
  <c r="N198" i="11"/>
  <c r="L203" i="11"/>
  <c r="L252" i="11"/>
  <c r="L259" i="11"/>
  <c r="O278" i="11"/>
  <c r="H141" i="11"/>
  <c r="L37" i="11"/>
  <c r="H12" i="11"/>
  <c r="H16" i="11"/>
  <c r="H25" i="11"/>
  <c r="H65" i="11"/>
  <c r="K71" i="11"/>
  <c r="H92" i="11"/>
  <c r="H98" i="11"/>
  <c r="H101" i="11"/>
  <c r="N109" i="11"/>
  <c r="H131" i="11"/>
  <c r="H153" i="11"/>
  <c r="H160" i="11"/>
  <c r="H168" i="11"/>
  <c r="K185" i="11"/>
  <c r="H184" i="11"/>
  <c r="N203" i="11"/>
  <c r="H213" i="11"/>
  <c r="H216" i="11"/>
  <c r="H224" i="11"/>
  <c r="H227" i="11"/>
  <c r="L236" i="11"/>
  <c r="K240" i="11"/>
  <c r="H250" i="11"/>
  <c r="H261" i="11"/>
  <c r="H266" i="11"/>
  <c r="H273" i="11"/>
  <c r="P278" i="11"/>
  <c r="L99" i="11"/>
  <c r="L104" i="11"/>
  <c r="H169" i="11"/>
  <c r="H215" i="11"/>
  <c r="K236" i="11"/>
  <c r="L277" i="11"/>
  <c r="K14" i="11"/>
  <c r="K17" i="11"/>
  <c r="L20" i="11"/>
  <c r="K30" i="11"/>
  <c r="L34" i="11"/>
  <c r="L51" i="11"/>
  <c r="K62" i="11"/>
  <c r="N66" i="11"/>
  <c r="L80" i="11"/>
  <c r="H136" i="11"/>
  <c r="H154" i="11"/>
  <c r="H167" i="11"/>
  <c r="H196" i="11"/>
  <c r="L217" i="11"/>
  <c r="N232" i="11"/>
  <c r="L240" i="11"/>
  <c r="L248" i="11"/>
  <c r="H274" i="11"/>
  <c r="H61" i="11"/>
  <c r="H68" i="11"/>
  <c r="H106" i="11"/>
  <c r="L162" i="11"/>
  <c r="K259" i="11"/>
  <c r="K272" i="11"/>
  <c r="K51" i="11"/>
  <c r="K80" i="11"/>
  <c r="H97" i="11"/>
  <c r="H201" i="11"/>
  <c r="K244" i="11"/>
  <c r="K252" i="11"/>
  <c r="K10" i="11"/>
  <c r="L14" i="11"/>
  <c r="K37" i="11"/>
  <c r="L41" i="11"/>
  <c r="L59" i="11"/>
  <c r="K59" i="11"/>
  <c r="H95" i="11"/>
  <c r="K130" i="11"/>
  <c r="L134" i="11"/>
  <c r="L149" i="11"/>
  <c r="H170" i="11"/>
  <c r="L194" i="11"/>
  <c r="H188" i="11"/>
  <c r="N217" i="11"/>
  <c r="H249" i="11"/>
  <c r="K255" i="11"/>
  <c r="L262" i="11"/>
  <c r="K262" i="11"/>
  <c r="L268" i="11"/>
  <c r="K268" i="11"/>
  <c r="K173" i="11"/>
  <c r="H187" i="11"/>
  <c r="N210" i="11"/>
  <c r="H220" i="11"/>
  <c r="H75" i="11"/>
  <c r="H82" i="11"/>
  <c r="H103" i="11"/>
  <c r="H139" i="11"/>
  <c r="H151" i="11"/>
  <c r="H165" i="11"/>
  <c r="H179" i="11"/>
  <c r="H190" i="11"/>
  <c r="K217" i="11"/>
  <c r="L232" i="11"/>
  <c r="H19" i="11"/>
  <c r="L30" i="11"/>
  <c r="H42" i="11"/>
  <c r="L47" i="11"/>
  <c r="H74" i="11"/>
  <c r="H96" i="11"/>
  <c r="H100" i="11"/>
  <c r="H102" i="11"/>
  <c r="H111" i="11"/>
  <c r="H118" i="11"/>
  <c r="H125" i="11"/>
  <c r="H147" i="11"/>
  <c r="H152" i="11"/>
  <c r="H164" i="11"/>
  <c r="H174" i="11"/>
  <c r="H176" i="11"/>
  <c r="H178" i="11"/>
  <c r="N194" i="11"/>
  <c r="H189" i="11"/>
  <c r="K198" i="11"/>
  <c r="H206" i="11"/>
  <c r="H214" i="11"/>
  <c r="H218" i="11"/>
  <c r="N225" i="11"/>
  <c r="H230" i="11"/>
  <c r="L272" i="11"/>
  <c r="H63" i="11"/>
  <c r="L66" i="11"/>
  <c r="K99" i="11"/>
  <c r="K143" i="11"/>
  <c r="L156" i="11"/>
  <c r="K26" i="11"/>
  <c r="L62" i="11"/>
  <c r="K76" i="11"/>
  <c r="H83" i="11"/>
  <c r="K85" i="11"/>
  <c r="H120" i="11"/>
  <c r="K124" i="11"/>
  <c r="L143" i="11"/>
  <c r="L185" i="11"/>
  <c r="K210" i="11"/>
  <c r="H222" i="11"/>
  <c r="K225" i="11"/>
  <c r="H52" i="11"/>
  <c r="K66" i="11"/>
  <c r="L71" i="11"/>
  <c r="H112" i="11"/>
  <c r="L114" i="11"/>
  <c r="K134" i="11"/>
  <c r="L137" i="11"/>
  <c r="K156" i="11"/>
  <c r="K162" i="11"/>
  <c r="L173" i="11"/>
  <c r="N185" i="11"/>
  <c r="K194" i="11"/>
  <c r="L198" i="11"/>
  <c r="L210" i="11"/>
  <c r="L225" i="11"/>
  <c r="L109" i="11"/>
  <c r="H105" i="11"/>
  <c r="K149" i="11"/>
  <c r="H72" i="11"/>
  <c r="L76" i="11"/>
  <c r="H18" i="11"/>
  <c r="K20" i="11"/>
  <c r="H81" i="11"/>
  <c r="L85" i="11"/>
  <c r="K41" i="11"/>
  <c r="K119" i="11"/>
  <c r="H15" i="11"/>
  <c r="K23" i="11"/>
  <c r="H24" i="11"/>
  <c r="K114" i="11"/>
  <c r="H115" i="11"/>
  <c r="K127" i="11"/>
  <c r="H128" i="11"/>
  <c r="K203" i="11"/>
  <c r="H204" i="11"/>
  <c r="K47" i="11"/>
  <c r="H48" i="11"/>
  <c r="K54" i="11"/>
  <c r="H77" i="11"/>
  <c r="H86" i="11"/>
  <c r="H197" i="11"/>
  <c r="H211" i="11"/>
  <c r="K232" i="11"/>
  <c r="H79" i="11"/>
  <c r="H254" i="11"/>
  <c r="H256" i="11"/>
  <c r="H264" i="11"/>
  <c r="H240" i="11" l="1"/>
  <c r="H248" i="11"/>
  <c r="H130" i="11"/>
  <c r="H44" i="11"/>
  <c r="H62" i="11"/>
  <c r="H277" i="11"/>
  <c r="H41" i="11"/>
  <c r="H265" i="11"/>
  <c r="H34" i="11"/>
  <c r="H134" i="11"/>
  <c r="H272" i="11"/>
  <c r="H10" i="11"/>
  <c r="H30" i="11"/>
  <c r="H17" i="11"/>
  <c r="H127" i="11"/>
  <c r="H268" i="11"/>
  <c r="H14" i="11"/>
  <c r="H236" i="11"/>
  <c r="H37" i="11"/>
  <c r="H259" i="11"/>
  <c r="H255" i="11"/>
  <c r="H162" i="11"/>
  <c r="H23" i="11"/>
  <c r="H137" i="11"/>
  <c r="H47" i="11"/>
  <c r="H90" i="11"/>
  <c r="H59" i="11"/>
  <c r="H143" i="11"/>
  <c r="H244" i="11"/>
  <c r="H99" i="11"/>
  <c r="H20" i="11"/>
  <c r="H262" i="11"/>
  <c r="H109" i="11"/>
  <c r="H51" i="11"/>
  <c r="H198" i="11"/>
  <c r="H225" i="11"/>
  <c r="H66" i="11"/>
  <c r="H71" i="11"/>
  <c r="H203" i="11"/>
  <c r="H149" i="11"/>
  <c r="H252" i="11"/>
  <c r="N278" i="11"/>
  <c r="H119" i="11"/>
  <c r="K278" i="11"/>
  <c r="H217" i="11"/>
  <c r="H54" i="11"/>
  <c r="H173" i="11"/>
  <c r="H104" i="11"/>
  <c r="H194" i="11"/>
  <c r="H210" i="11"/>
  <c r="H26" i="11"/>
  <c r="H76" i="11"/>
  <c r="H232" i="11"/>
  <c r="H156" i="11"/>
  <c r="H80" i="11"/>
  <c r="H114" i="11"/>
  <c r="H124" i="11"/>
  <c r="L278" i="11"/>
  <c r="H185" i="11"/>
  <c r="H85" i="11"/>
  <c r="H278" i="11" l="1"/>
  <c r="EK60" i="10" l="1"/>
  <c r="EK42" i="10"/>
  <c r="EN277" i="10"/>
  <c r="EM277" i="10"/>
  <c r="EJ277" i="10"/>
  <c r="EI277" i="10"/>
  <c r="EH277" i="10"/>
  <c r="EF277" i="10"/>
  <c r="EE277" i="10"/>
  <c r="ED277" i="10"/>
  <c r="EC277" i="10"/>
  <c r="EB277" i="10"/>
  <c r="EA277" i="10"/>
  <c r="EQ276" i="10"/>
  <c r="EL276" i="10"/>
  <c r="EK276" i="10"/>
  <c r="EG276" i="10"/>
  <c r="DZ276" i="10"/>
  <c r="EP274" i="10"/>
  <c r="EO274" i="10"/>
  <c r="EL274" i="10"/>
  <c r="EK274" i="10"/>
  <c r="EG274" i="10"/>
  <c r="DZ274" i="10"/>
  <c r="EP273" i="10"/>
  <c r="EO273" i="10"/>
  <c r="EL273" i="10"/>
  <c r="EK273" i="10"/>
  <c r="EG273" i="10"/>
  <c r="DZ273" i="10"/>
  <c r="EN272" i="10"/>
  <c r="EM272" i="10"/>
  <c r="EJ272" i="10"/>
  <c r="EI272" i="10"/>
  <c r="EH272" i="10"/>
  <c r="EF272" i="10"/>
  <c r="EE272" i="10"/>
  <c r="ED272" i="10"/>
  <c r="EC272" i="10"/>
  <c r="EB272" i="10"/>
  <c r="EA272" i="10"/>
  <c r="EQ271" i="10"/>
  <c r="EL271" i="10"/>
  <c r="EK271" i="10"/>
  <c r="EG271" i="10"/>
  <c r="DZ271" i="10"/>
  <c r="EP270" i="10"/>
  <c r="EO270" i="10"/>
  <c r="EL270" i="10"/>
  <c r="EK270" i="10"/>
  <c r="EG270" i="10"/>
  <c r="DZ270" i="10"/>
  <c r="EP269" i="10"/>
  <c r="EO269" i="10"/>
  <c r="EL269" i="10"/>
  <c r="EL272" i="10" s="1"/>
  <c r="EK269" i="10"/>
  <c r="EG269" i="10"/>
  <c r="DZ269" i="10"/>
  <c r="EN268" i="10"/>
  <c r="EM268" i="10"/>
  <c r="EJ268" i="10"/>
  <c r="EI268" i="10"/>
  <c r="EH268" i="10"/>
  <c r="EF268" i="10"/>
  <c r="EE268" i="10"/>
  <c r="ED268" i="10"/>
  <c r="EC268" i="10"/>
  <c r="EB268" i="10"/>
  <c r="EA268" i="10"/>
  <c r="EQ267" i="10"/>
  <c r="EL267" i="10"/>
  <c r="EK267" i="10"/>
  <c r="EG267" i="10"/>
  <c r="DZ267" i="10"/>
  <c r="EP266" i="10"/>
  <c r="EO266" i="10"/>
  <c r="EL266" i="10"/>
  <c r="EK266" i="10"/>
  <c r="EG266" i="10"/>
  <c r="EG268" i="10" s="1"/>
  <c r="DZ266" i="10"/>
  <c r="EN265" i="10"/>
  <c r="EM265" i="10"/>
  <c r="EJ265" i="10"/>
  <c r="EI265" i="10"/>
  <c r="EH265" i="10"/>
  <c r="EF265" i="10"/>
  <c r="EE265" i="10"/>
  <c r="ED265" i="10"/>
  <c r="EC265" i="10"/>
  <c r="EB265" i="10"/>
  <c r="EA265" i="10"/>
  <c r="EQ264" i="10"/>
  <c r="EL264" i="10"/>
  <c r="EK264" i="10"/>
  <c r="EG264" i="10"/>
  <c r="DZ264" i="10"/>
  <c r="EP263" i="10"/>
  <c r="EO263" i="10"/>
  <c r="EL263" i="10"/>
  <c r="EK263" i="10"/>
  <c r="EG263" i="10"/>
  <c r="DZ263" i="10"/>
  <c r="EN262" i="10"/>
  <c r="EM262" i="10"/>
  <c r="EJ262" i="10"/>
  <c r="EI262" i="10"/>
  <c r="EH262" i="10"/>
  <c r="EF262" i="10"/>
  <c r="EE262" i="10"/>
  <c r="ED262" i="10"/>
  <c r="EC262" i="10"/>
  <c r="EB262" i="10"/>
  <c r="EA262" i="10"/>
  <c r="EQ261" i="10"/>
  <c r="EL261" i="10"/>
  <c r="EK261" i="10"/>
  <c r="EG261" i="10"/>
  <c r="DZ261" i="10"/>
  <c r="EP260" i="10"/>
  <c r="EO260" i="10"/>
  <c r="EL260" i="10"/>
  <c r="EK260" i="10"/>
  <c r="EG260" i="10"/>
  <c r="DZ260" i="10"/>
  <c r="EN259" i="10"/>
  <c r="EM259" i="10"/>
  <c r="EJ259" i="10"/>
  <c r="EI259" i="10"/>
  <c r="EH259" i="10"/>
  <c r="EF259" i="10"/>
  <c r="EE259" i="10"/>
  <c r="ED259" i="10"/>
  <c r="EC259" i="10"/>
  <c r="EB259" i="10"/>
  <c r="EA259" i="10"/>
  <c r="EP258" i="10"/>
  <c r="EQ258" i="10" s="1"/>
  <c r="EL258" i="10"/>
  <c r="EK258" i="10"/>
  <c r="EG258" i="10"/>
  <c r="DZ258" i="10"/>
  <c r="EQ257" i="10"/>
  <c r="EL257" i="10"/>
  <c r="EK257" i="10"/>
  <c r="EG257" i="10"/>
  <c r="DZ257" i="10"/>
  <c r="EP256" i="10"/>
  <c r="EO256" i="10"/>
  <c r="EL256" i="10"/>
  <c r="EK256" i="10"/>
  <c r="EG256" i="10"/>
  <c r="DZ256" i="10"/>
  <c r="EN255" i="10"/>
  <c r="EM255" i="10"/>
  <c r="EJ255" i="10"/>
  <c r="EI255" i="10"/>
  <c r="EH255" i="10"/>
  <c r="EF255" i="10"/>
  <c r="EE255" i="10"/>
  <c r="ED255" i="10"/>
  <c r="EC255" i="10"/>
  <c r="EB255" i="10"/>
  <c r="EA255" i="10"/>
  <c r="EQ254" i="10"/>
  <c r="EL254" i="10"/>
  <c r="EK254" i="10"/>
  <c r="EG254" i="10"/>
  <c r="DZ254" i="10"/>
  <c r="EP253" i="10"/>
  <c r="EO253" i="10"/>
  <c r="EL253" i="10"/>
  <c r="EK253" i="10"/>
  <c r="EG253" i="10"/>
  <c r="EG255" i="10" s="1"/>
  <c r="DZ253" i="10"/>
  <c r="EN252" i="10"/>
  <c r="EM252" i="10"/>
  <c r="EJ252" i="10"/>
  <c r="EI252" i="10"/>
  <c r="EH252" i="10"/>
  <c r="EF252" i="10"/>
  <c r="EE252" i="10"/>
  <c r="ED252" i="10"/>
  <c r="EC252" i="10"/>
  <c r="EB252" i="10"/>
  <c r="EA252" i="10"/>
  <c r="EP251" i="10"/>
  <c r="EL251" i="10"/>
  <c r="EK251" i="10"/>
  <c r="EG251" i="10"/>
  <c r="DZ251" i="10"/>
  <c r="EQ250" i="10"/>
  <c r="EL250" i="10"/>
  <c r="EK250" i="10"/>
  <c r="EG250" i="10"/>
  <c r="DZ250" i="10"/>
  <c r="EP249" i="10"/>
  <c r="EO249" i="10"/>
  <c r="EO252" i="10" s="1"/>
  <c r="EL249" i="10"/>
  <c r="EK249" i="10"/>
  <c r="EG249" i="10"/>
  <c r="DZ249" i="10"/>
  <c r="EN248" i="10"/>
  <c r="EM248" i="10"/>
  <c r="EJ248" i="10"/>
  <c r="EI248" i="10"/>
  <c r="EH248" i="10"/>
  <c r="EF248" i="10"/>
  <c r="EE248" i="10"/>
  <c r="ED248" i="10"/>
  <c r="EC248" i="10"/>
  <c r="EB248" i="10"/>
  <c r="EA248" i="10"/>
  <c r="EP247" i="10"/>
  <c r="EL247" i="10"/>
  <c r="EK247" i="10"/>
  <c r="EG247" i="10"/>
  <c r="DZ247" i="10"/>
  <c r="EQ246" i="10"/>
  <c r="EL246" i="10"/>
  <c r="EK246" i="10"/>
  <c r="EG246" i="10"/>
  <c r="DZ246" i="10"/>
  <c r="EP245" i="10"/>
  <c r="EO245" i="10"/>
  <c r="EO248" i="10" s="1"/>
  <c r="EL245" i="10"/>
  <c r="EK245" i="10"/>
  <c r="EG245" i="10"/>
  <c r="DZ245" i="10"/>
  <c r="EN244" i="10"/>
  <c r="EM244" i="10"/>
  <c r="EJ244" i="10"/>
  <c r="EI244" i="10"/>
  <c r="EH244" i="10"/>
  <c r="EF244" i="10"/>
  <c r="EE244" i="10"/>
  <c r="ED244" i="10"/>
  <c r="EC244" i="10"/>
  <c r="EB244" i="10"/>
  <c r="EA244" i="10"/>
  <c r="EP243" i="10"/>
  <c r="EL243" i="10"/>
  <c r="EK243" i="10"/>
  <c r="EG243" i="10"/>
  <c r="DZ243" i="10"/>
  <c r="EQ242" i="10"/>
  <c r="EL242" i="10"/>
  <c r="EK242" i="10"/>
  <c r="EG242" i="10"/>
  <c r="DZ242" i="10"/>
  <c r="EP241" i="10"/>
  <c r="EO241" i="10"/>
  <c r="EL241" i="10"/>
  <c r="EK241" i="10"/>
  <c r="EG241" i="10"/>
  <c r="DZ241" i="10"/>
  <c r="EN240" i="10"/>
  <c r="EM240" i="10"/>
  <c r="EJ240" i="10"/>
  <c r="EI240" i="10"/>
  <c r="EH240" i="10"/>
  <c r="EF240" i="10"/>
  <c r="EE240" i="10"/>
  <c r="ED240" i="10"/>
  <c r="EC240" i="10"/>
  <c r="EB240" i="10"/>
  <c r="EA240" i="10"/>
  <c r="EP239" i="10"/>
  <c r="EL239" i="10"/>
  <c r="EK239" i="10"/>
  <c r="EG239" i="10"/>
  <c r="DZ239" i="10"/>
  <c r="EQ238" i="10"/>
  <c r="EL238" i="10"/>
  <c r="EK238" i="10"/>
  <c r="EG238" i="10"/>
  <c r="DZ238" i="10"/>
  <c r="EP237" i="10"/>
  <c r="EO237" i="10"/>
  <c r="EL237" i="10"/>
  <c r="EK237" i="10"/>
  <c r="EG237" i="10"/>
  <c r="DZ237" i="10"/>
  <c r="EN236" i="10"/>
  <c r="EM236" i="10"/>
  <c r="EJ236" i="10"/>
  <c r="EI236" i="10"/>
  <c r="EH236" i="10"/>
  <c r="EF236" i="10"/>
  <c r="EE236" i="10"/>
  <c r="ED236" i="10"/>
  <c r="EC236" i="10"/>
  <c r="EB236" i="10"/>
  <c r="EA236" i="10"/>
  <c r="EP235" i="10"/>
  <c r="EL235" i="10"/>
  <c r="EK235" i="10"/>
  <c r="EG235" i="10"/>
  <c r="DZ235" i="10"/>
  <c r="EQ234" i="10"/>
  <c r="EL234" i="10"/>
  <c r="EK234" i="10"/>
  <c r="EG234" i="10"/>
  <c r="DZ234" i="10"/>
  <c r="EP233" i="10"/>
  <c r="EO233" i="10"/>
  <c r="EO236" i="10" s="1"/>
  <c r="EL233" i="10"/>
  <c r="EK233" i="10"/>
  <c r="EG233" i="10"/>
  <c r="DZ233" i="10"/>
  <c r="EN232" i="10"/>
  <c r="EM232" i="10"/>
  <c r="EJ232" i="10"/>
  <c r="EI232" i="10"/>
  <c r="EH232" i="10"/>
  <c r="EF232" i="10"/>
  <c r="EE232" i="10"/>
  <c r="ED232" i="10"/>
  <c r="EC232" i="10"/>
  <c r="EB232" i="10"/>
  <c r="EA232" i="10"/>
  <c r="EP231" i="10"/>
  <c r="EL231" i="10"/>
  <c r="EK231" i="10"/>
  <c r="EG231" i="10"/>
  <c r="DZ231" i="10"/>
  <c r="EO230" i="10"/>
  <c r="EQ230" i="10" s="1"/>
  <c r="EL230" i="10"/>
  <c r="EK230" i="10"/>
  <c r="EG230" i="10"/>
  <c r="DZ230" i="10"/>
  <c r="EP229" i="10"/>
  <c r="EL229" i="10"/>
  <c r="EK229" i="10"/>
  <c r="EG229" i="10"/>
  <c r="DZ229" i="10"/>
  <c r="EQ228" i="10"/>
  <c r="EL228" i="10"/>
  <c r="EK228" i="10"/>
  <c r="EG228" i="10"/>
  <c r="DZ228" i="10"/>
  <c r="EP227" i="10"/>
  <c r="EO227" i="10"/>
  <c r="EL227" i="10"/>
  <c r="EK227" i="10"/>
  <c r="EG227" i="10"/>
  <c r="DZ227" i="10"/>
  <c r="EP226" i="10"/>
  <c r="EO226" i="10"/>
  <c r="EL226" i="10"/>
  <c r="EK226" i="10"/>
  <c r="EG226" i="10"/>
  <c r="DZ226" i="10"/>
  <c r="EN225" i="10"/>
  <c r="EM225" i="10"/>
  <c r="EJ225" i="10"/>
  <c r="EI225" i="10"/>
  <c r="EH225" i="10"/>
  <c r="EF225" i="10"/>
  <c r="EE225" i="10"/>
  <c r="ED225" i="10"/>
  <c r="EC225" i="10"/>
  <c r="EB225" i="10"/>
  <c r="EA225" i="10"/>
  <c r="EP224" i="10"/>
  <c r="EL224" i="10"/>
  <c r="EK224" i="10"/>
  <c r="EG224" i="10"/>
  <c r="DZ224" i="10"/>
  <c r="EO223" i="10"/>
  <c r="EQ223" i="10" s="1"/>
  <c r="EL223" i="10"/>
  <c r="EK223" i="10"/>
  <c r="EG223" i="10"/>
  <c r="DZ223" i="10"/>
  <c r="EP222" i="10"/>
  <c r="EL222" i="10"/>
  <c r="EK222" i="10"/>
  <c r="EG222" i="10"/>
  <c r="DZ222" i="10"/>
  <c r="EQ221" i="10"/>
  <c r="EL221" i="10"/>
  <c r="EK221" i="10"/>
  <c r="EG221" i="10"/>
  <c r="DZ221" i="10"/>
  <c r="EP220" i="10"/>
  <c r="EO220" i="10"/>
  <c r="EL220" i="10"/>
  <c r="EK220" i="10"/>
  <c r="EG220" i="10"/>
  <c r="DZ220" i="10"/>
  <c r="EP219" i="10"/>
  <c r="EO219" i="10"/>
  <c r="EL219" i="10"/>
  <c r="EK219" i="10"/>
  <c r="EG219" i="10"/>
  <c r="DZ219" i="10"/>
  <c r="EP218" i="10"/>
  <c r="EO218" i="10"/>
  <c r="EL218" i="10"/>
  <c r="EK218" i="10"/>
  <c r="EG218" i="10"/>
  <c r="DZ218" i="10"/>
  <c r="EN217" i="10"/>
  <c r="EM217" i="10"/>
  <c r="EJ217" i="10"/>
  <c r="EI217" i="10"/>
  <c r="EH217" i="10"/>
  <c r="EF217" i="10"/>
  <c r="EE217" i="10"/>
  <c r="ED217" i="10"/>
  <c r="EC217" i="10"/>
  <c r="EB217" i="10"/>
  <c r="EA217" i="10"/>
  <c r="EP216" i="10"/>
  <c r="EL216" i="10"/>
  <c r="EK216" i="10"/>
  <c r="EG216" i="10"/>
  <c r="DZ216" i="10"/>
  <c r="EO215" i="10"/>
  <c r="EQ215" i="10" s="1"/>
  <c r="EL215" i="10"/>
  <c r="EK215" i="10"/>
  <c r="EG215" i="10"/>
  <c r="DZ215" i="10"/>
  <c r="EP214" i="10"/>
  <c r="EL214" i="10"/>
  <c r="EK214" i="10"/>
  <c r="EG214" i="10"/>
  <c r="DZ214" i="10"/>
  <c r="EQ213" i="10"/>
  <c r="EL213" i="10"/>
  <c r="EK213" i="10"/>
  <c r="EG213" i="10"/>
  <c r="DZ213" i="10"/>
  <c r="EP212" i="10"/>
  <c r="EO212" i="10"/>
  <c r="EL212" i="10"/>
  <c r="EK212" i="10"/>
  <c r="EG212" i="10"/>
  <c r="DZ212" i="10"/>
  <c r="EP211" i="10"/>
  <c r="EO211" i="10"/>
  <c r="EL211" i="10"/>
  <c r="EK211" i="10"/>
  <c r="EG211" i="10"/>
  <c r="DZ211" i="10"/>
  <c r="EN210" i="10"/>
  <c r="EM210" i="10"/>
  <c r="EJ210" i="10"/>
  <c r="EI210" i="10"/>
  <c r="EH210" i="10"/>
  <c r="EF210" i="10"/>
  <c r="EE210" i="10"/>
  <c r="ED210" i="10"/>
  <c r="EC210" i="10"/>
  <c r="EB210" i="10"/>
  <c r="EA210" i="10"/>
  <c r="EP209" i="10"/>
  <c r="EL209" i="10"/>
  <c r="EK209" i="10"/>
  <c r="EG209" i="10"/>
  <c r="DZ209" i="10"/>
  <c r="EO208" i="10"/>
  <c r="EL208" i="10"/>
  <c r="EK208" i="10"/>
  <c r="EG208" i="10"/>
  <c r="DZ208" i="10"/>
  <c r="EQ207" i="10"/>
  <c r="EL207" i="10"/>
  <c r="EK207" i="10"/>
  <c r="EG207" i="10"/>
  <c r="DZ207" i="10"/>
  <c r="EP206" i="10"/>
  <c r="EO206" i="10"/>
  <c r="EL206" i="10"/>
  <c r="EK206" i="10"/>
  <c r="EG206" i="10"/>
  <c r="DZ206" i="10"/>
  <c r="EP205" i="10"/>
  <c r="EO205" i="10"/>
  <c r="EL205" i="10"/>
  <c r="EK205" i="10"/>
  <c r="EG205" i="10"/>
  <c r="DZ205" i="10"/>
  <c r="EP204" i="10"/>
  <c r="EO204" i="10"/>
  <c r="EL204" i="10"/>
  <c r="EK204" i="10"/>
  <c r="EG204" i="10"/>
  <c r="DZ204" i="10"/>
  <c r="EN203" i="10"/>
  <c r="EM203" i="10"/>
  <c r="EJ203" i="10"/>
  <c r="EI203" i="10"/>
  <c r="EH203" i="10"/>
  <c r="EF203" i="10"/>
  <c r="EE203" i="10"/>
  <c r="ED203" i="10"/>
  <c r="EC203" i="10"/>
  <c r="EB203" i="10"/>
  <c r="EA203" i="10"/>
  <c r="EP202" i="10"/>
  <c r="EO202" i="10"/>
  <c r="EL202" i="10"/>
  <c r="EK202" i="10"/>
  <c r="EG202" i="10"/>
  <c r="DZ202" i="10"/>
  <c r="EQ201" i="10"/>
  <c r="EL201" i="10"/>
  <c r="EK201" i="10"/>
  <c r="EG201" i="10"/>
  <c r="DZ201" i="10"/>
  <c r="EP200" i="10"/>
  <c r="EO200" i="10"/>
  <c r="EL200" i="10"/>
  <c r="EK200" i="10"/>
  <c r="EG200" i="10"/>
  <c r="DZ200" i="10"/>
  <c r="EP199" i="10"/>
  <c r="EO199" i="10"/>
  <c r="EL199" i="10"/>
  <c r="EK199" i="10"/>
  <c r="EG199" i="10"/>
  <c r="DZ199" i="10"/>
  <c r="EN198" i="10"/>
  <c r="EM198" i="10"/>
  <c r="EJ198" i="10"/>
  <c r="EI198" i="10"/>
  <c r="EH198" i="10"/>
  <c r="EF198" i="10"/>
  <c r="EE198" i="10"/>
  <c r="ED198" i="10"/>
  <c r="EC198" i="10"/>
  <c r="EB198" i="10"/>
  <c r="EA198" i="10"/>
  <c r="EQ197" i="10"/>
  <c r="EL197" i="10"/>
  <c r="EK197" i="10"/>
  <c r="EG197" i="10"/>
  <c r="DZ197" i="10"/>
  <c r="EP196" i="10"/>
  <c r="EO196" i="10"/>
  <c r="EL196" i="10"/>
  <c r="EK196" i="10"/>
  <c r="EG196" i="10"/>
  <c r="DZ196" i="10"/>
  <c r="EP195" i="10"/>
  <c r="EO195" i="10"/>
  <c r="EL195" i="10"/>
  <c r="EK195" i="10"/>
  <c r="EK198" i="10" s="1"/>
  <c r="EG195" i="10"/>
  <c r="DZ195" i="10"/>
  <c r="EN194" i="10"/>
  <c r="EM194" i="10"/>
  <c r="EJ194" i="10"/>
  <c r="EI194" i="10"/>
  <c r="EH194" i="10"/>
  <c r="EF194" i="10"/>
  <c r="EE194" i="10"/>
  <c r="ED194" i="10"/>
  <c r="EC194" i="10"/>
  <c r="EB194" i="10"/>
  <c r="EA194" i="10"/>
  <c r="EP193" i="10"/>
  <c r="EO193" i="10"/>
  <c r="EL193" i="10"/>
  <c r="EK193" i="10"/>
  <c r="EG193" i="10"/>
  <c r="DZ193" i="10"/>
  <c r="EP192" i="10"/>
  <c r="EQ192" i="10" s="1"/>
  <c r="EL192" i="10"/>
  <c r="EK192" i="10"/>
  <c r="EG192" i="10"/>
  <c r="DZ192" i="10"/>
  <c r="EO191" i="10"/>
  <c r="EL191" i="10"/>
  <c r="EK191" i="10"/>
  <c r="EG191" i="10"/>
  <c r="DZ191" i="10"/>
  <c r="EP190" i="10"/>
  <c r="EQ190" i="10" s="1"/>
  <c r="EL190" i="10"/>
  <c r="EK190" i="10"/>
  <c r="EG190" i="10"/>
  <c r="DZ190" i="10"/>
  <c r="EP189" i="10"/>
  <c r="EL189" i="10"/>
  <c r="EK189" i="10"/>
  <c r="EG189" i="10"/>
  <c r="DZ189" i="10"/>
  <c r="EQ188" i="10"/>
  <c r="EL188" i="10"/>
  <c r="EK188" i="10"/>
  <c r="EG188" i="10"/>
  <c r="DZ188" i="10"/>
  <c r="EP187" i="10"/>
  <c r="EO187" i="10"/>
  <c r="EL187" i="10"/>
  <c r="EK187" i="10"/>
  <c r="EG187" i="10"/>
  <c r="DZ187" i="10"/>
  <c r="EP186" i="10"/>
  <c r="EO186" i="10"/>
  <c r="EL186" i="10"/>
  <c r="EK186" i="10"/>
  <c r="EG186" i="10"/>
  <c r="DZ186" i="10"/>
  <c r="EN185" i="10"/>
  <c r="EM185" i="10"/>
  <c r="EJ185" i="10"/>
  <c r="EI185" i="10"/>
  <c r="EH185" i="10"/>
  <c r="EF185" i="10"/>
  <c r="EE185" i="10"/>
  <c r="ED185" i="10"/>
  <c r="EC185" i="10"/>
  <c r="EB185" i="10"/>
  <c r="EA185" i="10"/>
  <c r="EP184" i="10"/>
  <c r="EO184" i="10"/>
  <c r="EL184" i="10"/>
  <c r="EK184" i="10"/>
  <c r="EG184" i="10"/>
  <c r="DZ184" i="10"/>
  <c r="EP182" i="10"/>
  <c r="EL182" i="10"/>
  <c r="EK182" i="10"/>
  <c r="EG182" i="10"/>
  <c r="DZ182" i="10"/>
  <c r="EO181" i="10"/>
  <c r="EL181" i="10"/>
  <c r="EK181" i="10"/>
  <c r="EG181" i="10"/>
  <c r="DZ181" i="10"/>
  <c r="EO180" i="10"/>
  <c r="EL180" i="10"/>
  <c r="EK180" i="10"/>
  <c r="EG180" i="10"/>
  <c r="DZ180" i="10"/>
  <c r="EP179" i="10"/>
  <c r="EQ179" i="10" s="1"/>
  <c r="EL179" i="10"/>
  <c r="EK179" i="10"/>
  <c r="EG179" i="10"/>
  <c r="DZ179" i="10"/>
  <c r="EQ178" i="10"/>
  <c r="EL178" i="10"/>
  <c r="EK178" i="10"/>
  <c r="EG178" i="10"/>
  <c r="DZ178" i="10"/>
  <c r="EP177" i="10"/>
  <c r="EO177" i="10"/>
  <c r="EL177" i="10"/>
  <c r="EK177" i="10"/>
  <c r="EG177" i="10"/>
  <c r="DZ177" i="10"/>
  <c r="EP176" i="10"/>
  <c r="EO176" i="10"/>
  <c r="EL176" i="10"/>
  <c r="EK176" i="10"/>
  <c r="EG176" i="10"/>
  <c r="DZ176" i="10"/>
  <c r="EP175" i="10"/>
  <c r="EO175" i="10"/>
  <c r="EL175" i="10"/>
  <c r="EK175" i="10"/>
  <c r="EG175" i="10"/>
  <c r="DZ175" i="10"/>
  <c r="EP174" i="10"/>
  <c r="EO174" i="10"/>
  <c r="EL174" i="10"/>
  <c r="EK174" i="10"/>
  <c r="EG174" i="10"/>
  <c r="DZ174" i="10"/>
  <c r="EN173" i="10"/>
  <c r="EM173" i="10"/>
  <c r="EJ173" i="10"/>
  <c r="EI173" i="10"/>
  <c r="EH173" i="10"/>
  <c r="EF173" i="10"/>
  <c r="EE173" i="10"/>
  <c r="ED173" i="10"/>
  <c r="EC173" i="10"/>
  <c r="EB173" i="10"/>
  <c r="EA173" i="10"/>
  <c r="EP172" i="10"/>
  <c r="EO172" i="10"/>
  <c r="EL172" i="10"/>
  <c r="EK172" i="10"/>
  <c r="EG172" i="10"/>
  <c r="DZ172" i="10"/>
  <c r="EP171" i="10"/>
  <c r="EQ171" i="10" s="1"/>
  <c r="EL171" i="10"/>
  <c r="EK171" i="10"/>
  <c r="EG171" i="10"/>
  <c r="DZ171" i="10"/>
  <c r="EO170" i="10"/>
  <c r="EL170" i="10"/>
  <c r="EK170" i="10"/>
  <c r="EG170" i="10"/>
  <c r="DZ170" i="10"/>
  <c r="EO169" i="10"/>
  <c r="EQ169" i="10" s="1"/>
  <c r="EL169" i="10"/>
  <c r="EK169" i="10"/>
  <c r="EG169" i="10"/>
  <c r="DZ169" i="10"/>
  <c r="EP168" i="10"/>
  <c r="EL168" i="10"/>
  <c r="EK168" i="10"/>
  <c r="EG168" i="10"/>
  <c r="DZ168" i="10"/>
  <c r="EQ167" i="10"/>
  <c r="EL167" i="10"/>
  <c r="EK167" i="10"/>
  <c r="EG167" i="10"/>
  <c r="DZ167" i="10"/>
  <c r="EP166" i="10"/>
  <c r="EO166" i="10"/>
  <c r="EL166" i="10"/>
  <c r="EK166" i="10"/>
  <c r="EG166" i="10"/>
  <c r="DZ166" i="10"/>
  <c r="EP165" i="10"/>
  <c r="EO165" i="10"/>
  <c r="EL165" i="10"/>
  <c r="EK165" i="10"/>
  <c r="EG165" i="10"/>
  <c r="DZ165" i="10"/>
  <c r="EP164" i="10"/>
  <c r="EO164" i="10"/>
  <c r="EL164" i="10"/>
  <c r="EK164" i="10"/>
  <c r="EG164" i="10"/>
  <c r="DZ164" i="10"/>
  <c r="EP163" i="10"/>
  <c r="EO163" i="10"/>
  <c r="EL163" i="10"/>
  <c r="EK163" i="10"/>
  <c r="EG163" i="10"/>
  <c r="DZ163" i="10"/>
  <c r="EN162" i="10"/>
  <c r="EM162" i="10"/>
  <c r="EJ162" i="10"/>
  <c r="EI162" i="10"/>
  <c r="EH162" i="10"/>
  <c r="EF162" i="10"/>
  <c r="EE162" i="10"/>
  <c r="ED162" i="10"/>
  <c r="EC162" i="10"/>
  <c r="EB162" i="10"/>
  <c r="EA162" i="10"/>
  <c r="EP161" i="10"/>
  <c r="EO161" i="10"/>
  <c r="EL161" i="10"/>
  <c r="EK161" i="10"/>
  <c r="EG161" i="10"/>
  <c r="DZ161" i="10"/>
  <c r="EP160" i="10"/>
  <c r="EL160" i="10"/>
  <c r="EK160" i="10"/>
  <c r="EG160" i="10"/>
  <c r="DZ160" i="10"/>
  <c r="EP159" i="10"/>
  <c r="EQ159" i="10" s="1"/>
  <c r="EL159" i="10"/>
  <c r="EK159" i="10"/>
  <c r="EG159" i="10"/>
  <c r="DZ159" i="10"/>
  <c r="EQ158" i="10"/>
  <c r="EL158" i="10"/>
  <c r="EK158" i="10"/>
  <c r="EG158" i="10"/>
  <c r="DZ158" i="10"/>
  <c r="EP157" i="10"/>
  <c r="EO157" i="10"/>
  <c r="EL157" i="10"/>
  <c r="EK157" i="10"/>
  <c r="EG157" i="10"/>
  <c r="DZ157" i="10"/>
  <c r="EN156" i="10"/>
  <c r="EM156" i="10"/>
  <c r="EJ156" i="10"/>
  <c r="EI156" i="10"/>
  <c r="EH156" i="10"/>
  <c r="EF156" i="10"/>
  <c r="EE156" i="10"/>
  <c r="ED156" i="10"/>
  <c r="EC156" i="10"/>
  <c r="EB156" i="10"/>
  <c r="EA156" i="10"/>
  <c r="EP155" i="10"/>
  <c r="EO155" i="10"/>
  <c r="EL155" i="10"/>
  <c r="EK155" i="10"/>
  <c r="EG155" i="10"/>
  <c r="DZ155" i="10"/>
  <c r="EP154" i="10"/>
  <c r="EO154" i="10"/>
  <c r="EL154" i="10"/>
  <c r="EK154" i="10"/>
  <c r="EG154" i="10"/>
  <c r="DZ154" i="10"/>
  <c r="EP153" i="10"/>
  <c r="EQ153" i="10" s="1"/>
  <c r="EL153" i="10"/>
  <c r="EK153" i="10"/>
  <c r="EG153" i="10"/>
  <c r="DZ153" i="10"/>
  <c r="EQ152" i="10"/>
  <c r="EL152" i="10"/>
  <c r="EK152" i="10"/>
  <c r="EG152" i="10"/>
  <c r="DZ152" i="10"/>
  <c r="EP151" i="10"/>
  <c r="EO151" i="10"/>
  <c r="EL151" i="10"/>
  <c r="EK151" i="10"/>
  <c r="EG151" i="10"/>
  <c r="DZ151" i="10"/>
  <c r="EP150" i="10"/>
  <c r="EO150" i="10"/>
  <c r="EL150" i="10"/>
  <c r="EK150" i="10"/>
  <c r="EG150" i="10"/>
  <c r="DZ150" i="10"/>
  <c r="EN149" i="10"/>
  <c r="EM149" i="10"/>
  <c r="EJ149" i="10"/>
  <c r="EI149" i="10"/>
  <c r="EH149" i="10"/>
  <c r="EF149" i="10"/>
  <c r="EE149" i="10"/>
  <c r="ED149" i="10"/>
  <c r="EC149" i="10"/>
  <c r="EB149" i="10"/>
  <c r="EA149" i="10"/>
  <c r="EP148" i="10"/>
  <c r="EO148" i="10"/>
  <c r="EL148" i="10"/>
  <c r="EK148" i="10"/>
  <c r="EG148" i="10"/>
  <c r="DZ148" i="10"/>
  <c r="EP147" i="10"/>
  <c r="EL147" i="10"/>
  <c r="EK147" i="10"/>
  <c r="DZ147" i="10"/>
  <c r="EP146" i="10"/>
  <c r="EL146" i="10"/>
  <c r="EK146" i="10"/>
  <c r="DZ146" i="10"/>
  <c r="EQ145" i="10"/>
  <c r="EL145" i="10"/>
  <c r="EK145" i="10"/>
  <c r="DZ145" i="10"/>
  <c r="EP144" i="10"/>
  <c r="EO144" i="10"/>
  <c r="EL144" i="10"/>
  <c r="EK144" i="10"/>
  <c r="DZ144" i="10"/>
  <c r="EN143" i="10"/>
  <c r="EM143" i="10"/>
  <c r="EJ143" i="10"/>
  <c r="EI143" i="10"/>
  <c r="EH143" i="10"/>
  <c r="EG143" i="10"/>
  <c r="EF143" i="10"/>
  <c r="EE143" i="10"/>
  <c r="ED143" i="10"/>
  <c r="EC143" i="10"/>
  <c r="EB143" i="10"/>
  <c r="EA143" i="10"/>
  <c r="EP142" i="10"/>
  <c r="EO142" i="10"/>
  <c r="EL142" i="10"/>
  <c r="EK142" i="10"/>
  <c r="DZ142" i="10"/>
  <c r="DY142" i="10" s="1"/>
  <c r="EP141" i="10"/>
  <c r="EQ141" i="10" s="1"/>
  <c r="EL141" i="10"/>
  <c r="EK141" i="10"/>
  <c r="DZ141" i="10"/>
  <c r="DY141" i="10" s="1"/>
  <c r="EP140" i="10"/>
  <c r="EQ140" i="10" s="1"/>
  <c r="EL140" i="10"/>
  <c r="EK140" i="10"/>
  <c r="DZ140" i="10"/>
  <c r="DY140" i="10" s="1"/>
  <c r="EQ139" i="10"/>
  <c r="EL139" i="10"/>
  <c r="EK139" i="10"/>
  <c r="DZ139" i="10"/>
  <c r="DY139" i="10" s="1"/>
  <c r="EP138" i="10"/>
  <c r="EO138" i="10"/>
  <c r="EL138" i="10"/>
  <c r="EK138" i="10"/>
  <c r="DZ138" i="10"/>
  <c r="EN137" i="10"/>
  <c r="EM137" i="10"/>
  <c r="EJ137" i="10"/>
  <c r="EI137" i="10"/>
  <c r="EH137" i="10"/>
  <c r="EF137" i="10"/>
  <c r="EE137" i="10"/>
  <c r="ED137" i="10"/>
  <c r="EC137" i="10"/>
  <c r="EB137" i="10"/>
  <c r="EA137" i="10"/>
  <c r="EQ136" i="10"/>
  <c r="EL136" i="10"/>
  <c r="EK136" i="10"/>
  <c r="DZ136" i="10"/>
  <c r="EP135" i="10"/>
  <c r="EO135" i="10"/>
  <c r="EL135" i="10"/>
  <c r="EK135" i="10"/>
  <c r="DZ135" i="10"/>
  <c r="EN134" i="10"/>
  <c r="EM134" i="10"/>
  <c r="EJ134" i="10"/>
  <c r="EI134" i="10"/>
  <c r="EH134" i="10"/>
  <c r="EF134" i="10"/>
  <c r="EE134" i="10"/>
  <c r="ED134" i="10"/>
  <c r="EC134" i="10"/>
  <c r="EB134" i="10"/>
  <c r="EA134" i="10"/>
  <c r="EP133" i="10"/>
  <c r="EO133" i="10"/>
  <c r="EL133" i="10"/>
  <c r="EK133" i="10"/>
  <c r="DZ133" i="10"/>
  <c r="EQ132" i="10"/>
  <c r="EL132" i="10"/>
  <c r="EK132" i="10"/>
  <c r="DZ132" i="10"/>
  <c r="EP131" i="10"/>
  <c r="EO131" i="10"/>
  <c r="EL131" i="10"/>
  <c r="EK131" i="10"/>
  <c r="DZ131" i="10"/>
  <c r="EN130" i="10"/>
  <c r="EM130" i="10"/>
  <c r="EJ130" i="10"/>
  <c r="EI130" i="10"/>
  <c r="EH130" i="10"/>
  <c r="EF130" i="10"/>
  <c r="EE130" i="10"/>
  <c r="ED130" i="10"/>
  <c r="EC130" i="10"/>
  <c r="EB130" i="10"/>
  <c r="EA130" i="10"/>
  <c r="EQ129" i="10"/>
  <c r="EL129" i="10"/>
  <c r="EK129" i="10"/>
  <c r="DZ129" i="10"/>
  <c r="EP128" i="10"/>
  <c r="EO128" i="10"/>
  <c r="EL128" i="10"/>
  <c r="EK128" i="10"/>
  <c r="DZ128" i="10"/>
  <c r="EN127" i="10"/>
  <c r="EM127" i="10"/>
  <c r="EJ127" i="10"/>
  <c r="EI127" i="10"/>
  <c r="EH127" i="10"/>
  <c r="EF127" i="10"/>
  <c r="EE127" i="10"/>
  <c r="ED127" i="10"/>
  <c r="EC127" i="10"/>
  <c r="EB127" i="10"/>
  <c r="EA127" i="10"/>
  <c r="EQ126" i="10"/>
  <c r="EL126" i="10"/>
  <c r="EK126" i="10"/>
  <c r="DZ126" i="10"/>
  <c r="DY126" i="10" s="1"/>
  <c r="EP125" i="10"/>
  <c r="EO125" i="10"/>
  <c r="EO127" i="10" s="1"/>
  <c r="EL125" i="10"/>
  <c r="EK125" i="10"/>
  <c r="DZ125" i="10"/>
  <c r="EN124" i="10"/>
  <c r="EM124" i="10"/>
  <c r="EJ124" i="10"/>
  <c r="EI124" i="10"/>
  <c r="EH124" i="10"/>
  <c r="EG124" i="10"/>
  <c r="EF124" i="10"/>
  <c r="EE124" i="10"/>
  <c r="ED124" i="10"/>
  <c r="EC124" i="10"/>
  <c r="EB124" i="10"/>
  <c r="EA124" i="10"/>
  <c r="EP123" i="10"/>
  <c r="EO123" i="10"/>
  <c r="EL123" i="10"/>
  <c r="EK123" i="10"/>
  <c r="DZ123" i="10"/>
  <c r="DY123" i="10" s="1"/>
  <c r="EP122" i="10"/>
  <c r="EL122" i="10"/>
  <c r="EK122" i="10"/>
  <c r="DZ122" i="10"/>
  <c r="DY122" i="10" s="1"/>
  <c r="EQ121" i="10"/>
  <c r="EL121" i="10"/>
  <c r="EK121" i="10"/>
  <c r="DZ121" i="10"/>
  <c r="DY121" i="10" s="1"/>
  <c r="EP120" i="10"/>
  <c r="EO120" i="10"/>
  <c r="EL120" i="10"/>
  <c r="EK120" i="10"/>
  <c r="DZ120" i="10"/>
  <c r="DY120" i="10" s="1"/>
  <c r="EN119" i="10"/>
  <c r="EM119" i="10"/>
  <c r="EJ119" i="10"/>
  <c r="EI119" i="10"/>
  <c r="EH119" i="10"/>
  <c r="EF119" i="10"/>
  <c r="EE119" i="10"/>
  <c r="ED119" i="10"/>
  <c r="EC119" i="10"/>
  <c r="EB119" i="10"/>
  <c r="EA119" i="10"/>
  <c r="EP118" i="10"/>
  <c r="EO118" i="10"/>
  <c r="EL118" i="10"/>
  <c r="EK118" i="10"/>
  <c r="EG118" i="10"/>
  <c r="DZ118" i="10"/>
  <c r="EP117" i="10"/>
  <c r="EQ117" i="10" s="1"/>
  <c r="EL117" i="10"/>
  <c r="EK117" i="10"/>
  <c r="EG117" i="10"/>
  <c r="DZ117" i="10"/>
  <c r="EQ116" i="10"/>
  <c r="EL116" i="10"/>
  <c r="EK116" i="10"/>
  <c r="DZ116" i="10"/>
  <c r="EP115" i="10"/>
  <c r="EO115" i="10"/>
  <c r="EL115" i="10"/>
  <c r="EK115" i="10"/>
  <c r="DZ115" i="10"/>
  <c r="EN114" i="10"/>
  <c r="EM114" i="10"/>
  <c r="EJ114" i="10"/>
  <c r="EI114" i="10"/>
  <c r="EH114" i="10"/>
  <c r="EG114" i="10"/>
  <c r="EF114" i="10"/>
  <c r="EE114" i="10"/>
  <c r="ED114" i="10"/>
  <c r="EC114" i="10"/>
  <c r="EB114" i="10"/>
  <c r="EA114" i="10"/>
  <c r="EP113" i="10"/>
  <c r="EL113" i="10"/>
  <c r="EK113" i="10"/>
  <c r="DZ113" i="10"/>
  <c r="DY113" i="10" s="1"/>
  <c r="EP112" i="10"/>
  <c r="EL112" i="10"/>
  <c r="EK112" i="10"/>
  <c r="DZ112" i="10"/>
  <c r="DY112" i="10" s="1"/>
  <c r="EQ111" i="10"/>
  <c r="EL111" i="10"/>
  <c r="EK111" i="10"/>
  <c r="DZ111" i="10"/>
  <c r="DY111" i="10" s="1"/>
  <c r="EP110" i="10"/>
  <c r="EO110" i="10"/>
  <c r="EL110" i="10"/>
  <c r="EK110" i="10"/>
  <c r="DZ110" i="10"/>
  <c r="DY110" i="10" s="1"/>
  <c r="EN109" i="10"/>
  <c r="EM109" i="10"/>
  <c r="EJ109" i="10"/>
  <c r="EI109" i="10"/>
  <c r="EH109" i="10"/>
  <c r="EF109" i="10"/>
  <c r="EE109" i="10"/>
  <c r="ED109" i="10"/>
  <c r="EC109" i="10"/>
  <c r="EB109" i="10"/>
  <c r="EA109" i="10"/>
  <c r="EP108" i="10"/>
  <c r="EQ108" i="10" s="1"/>
  <c r="EL108" i="10"/>
  <c r="EK108" i="10"/>
  <c r="DZ108" i="10"/>
  <c r="EQ107" i="10"/>
  <c r="EL107" i="10"/>
  <c r="EK107" i="10"/>
  <c r="EG107" i="10"/>
  <c r="DZ107" i="10"/>
  <c r="EP106" i="10"/>
  <c r="EO106" i="10"/>
  <c r="EL106" i="10"/>
  <c r="EK106" i="10"/>
  <c r="EG106" i="10"/>
  <c r="DZ106" i="10"/>
  <c r="EP105" i="10"/>
  <c r="EO105" i="10"/>
  <c r="EL105" i="10"/>
  <c r="EK105" i="10"/>
  <c r="EG105" i="10"/>
  <c r="DZ105" i="10"/>
  <c r="EN104" i="10"/>
  <c r="EM104" i="10"/>
  <c r="EJ104" i="10"/>
  <c r="EI104" i="10"/>
  <c r="EH104" i="10"/>
  <c r="EF104" i="10"/>
  <c r="EE104" i="10"/>
  <c r="ED104" i="10"/>
  <c r="EC104" i="10"/>
  <c r="EB104" i="10"/>
  <c r="EA104" i="10"/>
  <c r="EP103" i="10"/>
  <c r="EO103" i="10"/>
  <c r="EL103" i="10"/>
  <c r="EK103" i="10"/>
  <c r="EG103" i="10"/>
  <c r="DZ103" i="10"/>
  <c r="EP102" i="10"/>
  <c r="EQ102" i="10" s="1"/>
  <c r="EL102" i="10"/>
  <c r="EK102" i="10"/>
  <c r="EG102" i="10"/>
  <c r="DZ102" i="10"/>
  <c r="EQ101" i="10"/>
  <c r="EL101" i="10"/>
  <c r="EK101" i="10"/>
  <c r="EG101" i="10"/>
  <c r="DZ101" i="10"/>
  <c r="EP100" i="10"/>
  <c r="EO100" i="10"/>
  <c r="EL100" i="10"/>
  <c r="EK100" i="10"/>
  <c r="EG100" i="10"/>
  <c r="DZ100" i="10"/>
  <c r="EN99" i="10"/>
  <c r="EM99" i="10"/>
  <c r="EJ99" i="10"/>
  <c r="EI99" i="10"/>
  <c r="EH99" i="10"/>
  <c r="EF99" i="10"/>
  <c r="EE99" i="10"/>
  <c r="EC99" i="10"/>
  <c r="EB99" i="10"/>
  <c r="EA99" i="10"/>
  <c r="EP98" i="10"/>
  <c r="EO98" i="10"/>
  <c r="EL98" i="10"/>
  <c r="EK98" i="10"/>
  <c r="EG98" i="10"/>
  <c r="DZ98" i="10"/>
  <c r="EP97" i="10"/>
  <c r="EO97" i="10"/>
  <c r="EL97" i="10"/>
  <c r="EK97" i="10"/>
  <c r="EG97" i="10"/>
  <c r="DZ97" i="10"/>
  <c r="EP96" i="10"/>
  <c r="EO96" i="10"/>
  <c r="EL96" i="10"/>
  <c r="EK96" i="10"/>
  <c r="EG96" i="10"/>
  <c r="DZ96" i="10"/>
  <c r="EP95" i="10"/>
  <c r="EL95" i="10"/>
  <c r="EK95" i="10"/>
  <c r="EG95" i="10"/>
  <c r="DZ95" i="10"/>
  <c r="EP94" i="10"/>
  <c r="EL94" i="10"/>
  <c r="EK94" i="10"/>
  <c r="EG94" i="10"/>
  <c r="DZ94" i="10"/>
  <c r="EP93" i="10"/>
  <c r="EL93" i="10"/>
  <c r="EK93" i="10"/>
  <c r="EG93" i="10"/>
  <c r="DZ93" i="10"/>
  <c r="EQ92" i="10"/>
  <c r="EL92" i="10"/>
  <c r="EK92" i="10"/>
  <c r="DZ92" i="10"/>
  <c r="EP91" i="10"/>
  <c r="EL91" i="10"/>
  <c r="ED99" i="10"/>
  <c r="EN90" i="10"/>
  <c r="EM90" i="10"/>
  <c r="EJ90" i="10"/>
  <c r="EI90" i="10"/>
  <c r="EH90" i="10"/>
  <c r="EG90" i="10"/>
  <c r="EF90" i="10"/>
  <c r="EE90" i="10"/>
  <c r="ED90" i="10"/>
  <c r="EC90" i="10"/>
  <c r="EB90" i="10"/>
  <c r="EA90" i="10"/>
  <c r="EP89" i="10"/>
  <c r="EO89" i="10"/>
  <c r="EL89" i="10"/>
  <c r="EK89" i="10"/>
  <c r="DZ89" i="10"/>
  <c r="DY89" i="10" s="1"/>
  <c r="EP88" i="10"/>
  <c r="EO88" i="10"/>
  <c r="EL88" i="10"/>
  <c r="EK88" i="10"/>
  <c r="DZ88" i="10"/>
  <c r="DY88" i="10" s="1"/>
  <c r="EQ87" i="10"/>
  <c r="EL87" i="10"/>
  <c r="EK87" i="10"/>
  <c r="DZ87" i="10"/>
  <c r="EP86" i="10"/>
  <c r="EO86" i="10"/>
  <c r="EL86" i="10"/>
  <c r="EK86" i="10"/>
  <c r="DZ86" i="10"/>
  <c r="DY86" i="10" s="1"/>
  <c r="EN85" i="10"/>
  <c r="EM85" i="10"/>
  <c r="EJ85" i="10"/>
  <c r="EI85" i="10"/>
  <c r="EH85" i="10"/>
  <c r="EF85" i="10"/>
  <c r="EE85" i="10"/>
  <c r="ED85" i="10"/>
  <c r="EC85" i="10"/>
  <c r="EB85" i="10"/>
  <c r="EA85" i="10"/>
  <c r="EP84" i="10"/>
  <c r="EO84" i="10"/>
  <c r="EL84" i="10"/>
  <c r="EK84" i="10"/>
  <c r="DZ84" i="10"/>
  <c r="EP83" i="10"/>
  <c r="EQ83" i="10" s="1"/>
  <c r="EL83" i="10"/>
  <c r="EK83" i="10"/>
  <c r="EG83" i="10"/>
  <c r="DZ83" i="10"/>
  <c r="EQ82" i="10"/>
  <c r="EL82" i="10"/>
  <c r="EK82" i="10"/>
  <c r="EG82" i="10"/>
  <c r="DZ82" i="10"/>
  <c r="EP81" i="10"/>
  <c r="EO81" i="10"/>
  <c r="EL81" i="10"/>
  <c r="EK81" i="10"/>
  <c r="EG81" i="10"/>
  <c r="DZ81" i="10"/>
  <c r="EN80" i="10"/>
  <c r="EM80" i="10"/>
  <c r="EJ80" i="10"/>
  <c r="EI80" i="10"/>
  <c r="EH80" i="10"/>
  <c r="EF80" i="10"/>
  <c r="EE80" i="10"/>
  <c r="ED80" i="10"/>
  <c r="EC80" i="10"/>
  <c r="EB80" i="10"/>
  <c r="EA80" i="10"/>
  <c r="EP79" i="10"/>
  <c r="EO79" i="10"/>
  <c r="EL79" i="10"/>
  <c r="EK79" i="10"/>
  <c r="EG79" i="10"/>
  <c r="DZ79" i="10"/>
  <c r="EQ78" i="10"/>
  <c r="EL78" i="10"/>
  <c r="EK78" i="10"/>
  <c r="EG78" i="10"/>
  <c r="DZ78" i="10"/>
  <c r="EP77" i="10"/>
  <c r="EO77" i="10"/>
  <c r="EL77" i="10"/>
  <c r="EK77" i="10"/>
  <c r="EG77" i="10"/>
  <c r="DZ77" i="10"/>
  <c r="EN76" i="10"/>
  <c r="EM76" i="10"/>
  <c r="EJ76" i="10"/>
  <c r="EI76" i="10"/>
  <c r="EH76" i="10"/>
  <c r="EF76" i="10"/>
  <c r="EE76" i="10"/>
  <c r="ED76" i="10"/>
  <c r="EC76" i="10"/>
  <c r="EB76" i="10"/>
  <c r="EA76" i="10"/>
  <c r="EP75" i="10"/>
  <c r="EO75" i="10"/>
  <c r="EL75" i="10"/>
  <c r="EK75" i="10"/>
  <c r="EG75" i="10"/>
  <c r="DZ75" i="10"/>
  <c r="EP74" i="10"/>
  <c r="EL74" i="10"/>
  <c r="EK74" i="10"/>
  <c r="EG74" i="10"/>
  <c r="DZ74" i="10"/>
  <c r="EQ73" i="10"/>
  <c r="EL73" i="10"/>
  <c r="EK73" i="10"/>
  <c r="DZ73" i="10"/>
  <c r="EP72" i="10"/>
  <c r="EO72" i="10"/>
  <c r="EL72" i="10"/>
  <c r="EK72" i="10"/>
  <c r="DZ72" i="10"/>
  <c r="EN71" i="10"/>
  <c r="EM71" i="10"/>
  <c r="EJ71" i="10"/>
  <c r="EI71" i="10"/>
  <c r="EH71" i="10"/>
  <c r="EF71" i="10"/>
  <c r="EE71" i="10"/>
  <c r="ED71" i="10"/>
  <c r="EC71" i="10"/>
  <c r="EB71" i="10"/>
  <c r="EA71" i="10"/>
  <c r="EP70" i="10"/>
  <c r="EO70" i="10"/>
  <c r="EL70" i="10"/>
  <c r="EK70" i="10"/>
  <c r="DZ70" i="10"/>
  <c r="EP69" i="10"/>
  <c r="EL69" i="10"/>
  <c r="EK69" i="10"/>
  <c r="DZ69" i="10"/>
  <c r="EQ68" i="10"/>
  <c r="EL68" i="10"/>
  <c r="EK68" i="10"/>
  <c r="DZ68" i="10"/>
  <c r="EP67" i="10"/>
  <c r="EO67" i="10"/>
  <c r="EL67" i="10"/>
  <c r="EK67" i="10"/>
  <c r="DZ67" i="10"/>
  <c r="EN66" i="10"/>
  <c r="EM66" i="10"/>
  <c r="EJ66" i="10"/>
  <c r="EI66" i="10"/>
  <c r="EH66" i="10"/>
  <c r="EG66" i="10"/>
  <c r="EF66" i="10"/>
  <c r="EE66" i="10"/>
  <c r="ED66" i="10"/>
  <c r="EC66" i="10"/>
  <c r="EB66" i="10"/>
  <c r="EA66" i="10"/>
  <c r="EP65" i="10"/>
  <c r="EO65" i="10"/>
  <c r="EL65" i="10"/>
  <c r="EK65" i="10"/>
  <c r="DZ65" i="10"/>
  <c r="DY65" i="10" s="1"/>
  <c r="EQ64" i="10"/>
  <c r="EL64" i="10"/>
  <c r="EK64" i="10"/>
  <c r="DZ64" i="10"/>
  <c r="DY64" i="10" s="1"/>
  <c r="EP63" i="10"/>
  <c r="EO63" i="10"/>
  <c r="EL63" i="10"/>
  <c r="EK63" i="10"/>
  <c r="DZ63" i="10"/>
  <c r="EN62" i="10"/>
  <c r="EM62" i="10"/>
  <c r="EJ62" i="10"/>
  <c r="EI62" i="10"/>
  <c r="EH62" i="10"/>
  <c r="EF62" i="10"/>
  <c r="EE62" i="10"/>
  <c r="ED62" i="10"/>
  <c r="EC62" i="10"/>
  <c r="EB62" i="10"/>
  <c r="EA62" i="10"/>
  <c r="EQ61" i="10"/>
  <c r="EL61" i="10"/>
  <c r="EK61" i="10"/>
  <c r="EG61" i="10"/>
  <c r="DZ61" i="10"/>
  <c r="EP60" i="10"/>
  <c r="EO60" i="10"/>
  <c r="EL60" i="10"/>
  <c r="EG60" i="10"/>
  <c r="DZ60" i="10"/>
  <c r="EN59" i="10"/>
  <c r="EM59" i="10"/>
  <c r="EJ59" i="10"/>
  <c r="EI59" i="10"/>
  <c r="EH59" i="10"/>
  <c r="EF59" i="10"/>
  <c r="EE59" i="10"/>
  <c r="ED59" i="10"/>
  <c r="EC59" i="10"/>
  <c r="EB59" i="10"/>
  <c r="EA59" i="10"/>
  <c r="EP58" i="10"/>
  <c r="EO58" i="10"/>
  <c r="EL58" i="10"/>
  <c r="EK58" i="10"/>
  <c r="EG58" i="10"/>
  <c r="DZ58" i="10"/>
  <c r="EP57" i="10"/>
  <c r="EQ57" i="10" s="1"/>
  <c r="EL57" i="10"/>
  <c r="EK57" i="10"/>
  <c r="EG57" i="10"/>
  <c r="DZ57" i="10"/>
  <c r="EQ56" i="10"/>
  <c r="EL56" i="10"/>
  <c r="EK56" i="10"/>
  <c r="EG56" i="10"/>
  <c r="DZ56" i="10"/>
  <c r="EP55" i="10"/>
  <c r="EO55" i="10"/>
  <c r="EL55" i="10"/>
  <c r="EK55" i="10"/>
  <c r="EG55" i="10"/>
  <c r="DZ55" i="10"/>
  <c r="EN54" i="10"/>
  <c r="EM54" i="10"/>
  <c r="EJ54" i="10"/>
  <c r="EI54" i="10"/>
  <c r="EH54" i="10"/>
  <c r="EF54" i="10"/>
  <c r="EE54" i="10"/>
  <c r="ED54" i="10"/>
  <c r="EC54" i="10"/>
  <c r="EB54" i="10"/>
  <c r="EA54" i="10"/>
  <c r="EQ53" i="10"/>
  <c r="EL53" i="10"/>
  <c r="EK53" i="10"/>
  <c r="EG53" i="10"/>
  <c r="DZ53" i="10"/>
  <c r="EP52" i="10"/>
  <c r="EP54" i="10" s="1"/>
  <c r="EO52" i="10"/>
  <c r="EO54" i="10" s="1"/>
  <c r="EL52" i="10"/>
  <c r="EK52" i="10"/>
  <c r="EG52" i="10"/>
  <c r="DZ52" i="10"/>
  <c r="DZ54" i="10" s="1"/>
  <c r="EN51" i="10"/>
  <c r="EM51" i="10"/>
  <c r="EJ51" i="10"/>
  <c r="EI51" i="10"/>
  <c r="EH51" i="10"/>
  <c r="EF51" i="10"/>
  <c r="EE51" i="10"/>
  <c r="ED51" i="10"/>
  <c r="EC51" i="10"/>
  <c r="EB51" i="10"/>
  <c r="EA51" i="10"/>
  <c r="EP50" i="10"/>
  <c r="EO50" i="10"/>
  <c r="EL50" i="10"/>
  <c r="EK50" i="10"/>
  <c r="DZ50" i="10"/>
  <c r="EQ49" i="10"/>
  <c r="EL49" i="10"/>
  <c r="EK49" i="10"/>
  <c r="DZ49" i="10"/>
  <c r="EP48" i="10"/>
  <c r="EO48" i="10"/>
  <c r="EL48" i="10"/>
  <c r="EK48" i="10"/>
  <c r="DZ48" i="10"/>
  <c r="EN47" i="10"/>
  <c r="EM47" i="10"/>
  <c r="EJ47" i="10"/>
  <c r="EI47" i="10"/>
  <c r="EH47" i="10"/>
  <c r="EF47" i="10"/>
  <c r="EE47" i="10"/>
  <c r="ED47" i="10"/>
  <c r="EC47" i="10"/>
  <c r="EB47" i="10"/>
  <c r="EA47" i="10"/>
  <c r="EQ46" i="10"/>
  <c r="EL46" i="10"/>
  <c r="EK46" i="10"/>
  <c r="DZ46" i="10"/>
  <c r="EP45" i="10"/>
  <c r="EO45" i="10"/>
  <c r="EO47" i="10" s="1"/>
  <c r="EL45" i="10"/>
  <c r="EK45" i="10"/>
  <c r="DZ45" i="10"/>
  <c r="EN44" i="10"/>
  <c r="EM44" i="10"/>
  <c r="EJ44" i="10"/>
  <c r="EI44" i="10"/>
  <c r="EH44" i="10"/>
  <c r="EG44" i="10"/>
  <c r="EF44" i="10"/>
  <c r="EE44" i="10"/>
  <c r="ED44" i="10"/>
  <c r="EC44" i="10"/>
  <c r="EB44" i="10"/>
  <c r="EA44" i="10"/>
  <c r="EQ43" i="10"/>
  <c r="EL43" i="10"/>
  <c r="EK43" i="10"/>
  <c r="DZ43" i="10"/>
  <c r="DY43" i="10" s="1"/>
  <c r="EP42" i="10"/>
  <c r="EO42" i="10"/>
  <c r="EL42" i="10"/>
  <c r="DZ42" i="10"/>
  <c r="DY42" i="10" s="1"/>
  <c r="EN41" i="10"/>
  <c r="EM41" i="10"/>
  <c r="EJ41" i="10"/>
  <c r="EI41" i="10"/>
  <c r="EH41" i="10"/>
  <c r="EF41" i="10"/>
  <c r="EE41" i="10"/>
  <c r="ED41" i="10"/>
  <c r="EC41" i="10"/>
  <c r="EB41" i="10"/>
  <c r="EA41" i="10"/>
  <c r="EP40" i="10"/>
  <c r="EO40" i="10"/>
  <c r="EL40" i="10"/>
  <c r="EK40" i="10"/>
  <c r="EG40" i="10"/>
  <c r="DZ40" i="10"/>
  <c r="EQ39" i="10"/>
  <c r="EL39" i="10"/>
  <c r="EK39" i="10"/>
  <c r="EG39" i="10"/>
  <c r="DZ39" i="10"/>
  <c r="EP38" i="10"/>
  <c r="EO38" i="10"/>
  <c r="EL38" i="10"/>
  <c r="EK38" i="10"/>
  <c r="EG38" i="10"/>
  <c r="DZ38" i="10"/>
  <c r="EN37" i="10"/>
  <c r="EM37" i="10"/>
  <c r="EJ37" i="10"/>
  <c r="EI37" i="10"/>
  <c r="EH37" i="10"/>
  <c r="EF37" i="10"/>
  <c r="EE37" i="10"/>
  <c r="ED37" i="10"/>
  <c r="EC37" i="10"/>
  <c r="EB37" i="10"/>
  <c r="EA37" i="10"/>
  <c r="EQ36" i="10"/>
  <c r="EL36" i="10"/>
  <c r="EK36" i="10"/>
  <c r="EG36" i="10"/>
  <c r="DZ36" i="10"/>
  <c r="EP35" i="10"/>
  <c r="EO35" i="10"/>
  <c r="EL35" i="10"/>
  <c r="EK35" i="10"/>
  <c r="EG35" i="10"/>
  <c r="DZ35" i="10"/>
  <c r="EN34" i="10"/>
  <c r="EM34" i="10"/>
  <c r="EJ34" i="10"/>
  <c r="EI34" i="10"/>
  <c r="EH34" i="10"/>
  <c r="EF34" i="10"/>
  <c r="EE34" i="10"/>
  <c r="ED34" i="10"/>
  <c r="EC34" i="10"/>
  <c r="EB34" i="10"/>
  <c r="EA34" i="10"/>
  <c r="EP33" i="10"/>
  <c r="EL33" i="10"/>
  <c r="EK33" i="10"/>
  <c r="EG33" i="10"/>
  <c r="DZ33" i="10"/>
  <c r="EQ32" i="10"/>
  <c r="EL32" i="10"/>
  <c r="EK32" i="10"/>
  <c r="EG32" i="10"/>
  <c r="DZ32" i="10"/>
  <c r="EP31" i="10"/>
  <c r="EO31" i="10"/>
  <c r="EL31" i="10"/>
  <c r="EK31" i="10"/>
  <c r="EG31" i="10"/>
  <c r="DZ31" i="10"/>
  <c r="EN30" i="10"/>
  <c r="EM30" i="10"/>
  <c r="EJ30" i="10"/>
  <c r="EI30" i="10"/>
  <c r="EH30" i="10"/>
  <c r="EF30" i="10"/>
  <c r="EE30" i="10"/>
  <c r="ED30" i="10"/>
  <c r="EC30" i="10"/>
  <c r="EB30" i="10"/>
  <c r="EA30" i="10"/>
  <c r="EP29" i="10"/>
  <c r="EQ29" i="10" s="1"/>
  <c r="EL29" i="10"/>
  <c r="EK29" i="10"/>
  <c r="EG29" i="10"/>
  <c r="DZ29" i="10"/>
  <c r="EQ28" i="10"/>
  <c r="EL28" i="10"/>
  <c r="EK28" i="10"/>
  <c r="DZ28" i="10"/>
  <c r="EP27" i="10"/>
  <c r="EO27" i="10"/>
  <c r="EL27" i="10"/>
  <c r="EK27" i="10"/>
  <c r="DZ27" i="10"/>
  <c r="EN26" i="10"/>
  <c r="EM26" i="10"/>
  <c r="EJ26" i="10"/>
  <c r="EI26" i="10"/>
  <c r="EH26" i="10"/>
  <c r="EG26" i="10"/>
  <c r="EF26" i="10"/>
  <c r="EE26" i="10"/>
  <c r="ED26" i="10"/>
  <c r="EC26" i="10"/>
  <c r="EB26" i="10"/>
  <c r="EA26" i="10"/>
  <c r="EQ25" i="10"/>
  <c r="EL25" i="10"/>
  <c r="EK25" i="10"/>
  <c r="DZ25" i="10"/>
  <c r="DY25" i="10" s="1"/>
  <c r="EP24" i="10"/>
  <c r="EO24" i="10"/>
  <c r="EL24" i="10"/>
  <c r="EK24" i="10"/>
  <c r="DZ24" i="10"/>
  <c r="EN23" i="10"/>
  <c r="EM23" i="10"/>
  <c r="EJ23" i="10"/>
  <c r="EI23" i="10"/>
  <c r="EH23" i="10"/>
  <c r="EF23" i="10"/>
  <c r="EE23" i="10"/>
  <c r="ED23" i="10"/>
  <c r="EC23" i="10"/>
  <c r="EB23" i="10"/>
  <c r="EA23" i="10"/>
  <c r="EQ22" i="10"/>
  <c r="EL22" i="10"/>
  <c r="EK22" i="10"/>
  <c r="DZ22" i="10"/>
  <c r="EP21" i="10"/>
  <c r="EO21" i="10"/>
  <c r="EL21" i="10"/>
  <c r="EK21" i="10"/>
  <c r="DZ21" i="10"/>
  <c r="EN20" i="10"/>
  <c r="EM20" i="10"/>
  <c r="EJ20" i="10"/>
  <c r="EI20" i="10"/>
  <c r="EH20" i="10"/>
  <c r="EF20" i="10"/>
  <c r="EE20" i="10"/>
  <c r="ED20" i="10"/>
  <c r="EC20" i="10"/>
  <c r="EB20" i="10"/>
  <c r="EA20" i="10"/>
  <c r="EQ19" i="10"/>
  <c r="EL19" i="10"/>
  <c r="EK19" i="10"/>
  <c r="DZ19" i="10"/>
  <c r="EP18" i="10"/>
  <c r="EO18" i="10"/>
  <c r="EO20" i="10" s="1"/>
  <c r="EL18" i="10"/>
  <c r="EK18" i="10"/>
  <c r="DZ18" i="10"/>
  <c r="EN17" i="10"/>
  <c r="EM17" i="10"/>
  <c r="EJ17" i="10"/>
  <c r="EI17" i="10"/>
  <c r="EH17" i="10"/>
  <c r="EG17" i="10"/>
  <c r="EF17" i="10"/>
  <c r="EE17" i="10"/>
  <c r="ED17" i="10"/>
  <c r="EC17" i="10"/>
  <c r="EB17" i="10"/>
  <c r="EA17" i="10"/>
  <c r="EQ16" i="10"/>
  <c r="EL16" i="10"/>
  <c r="EK16" i="10"/>
  <c r="DZ16" i="10"/>
  <c r="DY16" i="10" s="1"/>
  <c r="EP15" i="10"/>
  <c r="EP17" i="10" s="1"/>
  <c r="EO15" i="10"/>
  <c r="EO17" i="10" s="1"/>
  <c r="EL15" i="10"/>
  <c r="EK15" i="10"/>
  <c r="DZ15" i="10"/>
  <c r="DY15" i="10" s="1"/>
  <c r="EN14" i="10"/>
  <c r="EM14" i="10"/>
  <c r="EJ14" i="10"/>
  <c r="EI14" i="10"/>
  <c r="EH14" i="10"/>
  <c r="EF14" i="10"/>
  <c r="EE14" i="10"/>
  <c r="ED14" i="10"/>
  <c r="EC14" i="10"/>
  <c r="EB14" i="10"/>
  <c r="EA14" i="10"/>
  <c r="EP13" i="10"/>
  <c r="EL13" i="10"/>
  <c r="EK13" i="10"/>
  <c r="DZ13" i="10"/>
  <c r="EQ12" i="10"/>
  <c r="EL12" i="10"/>
  <c r="EK12" i="10"/>
  <c r="EG12" i="10"/>
  <c r="DZ12" i="10"/>
  <c r="EP11" i="10"/>
  <c r="EO11" i="10"/>
  <c r="EO14" i="10" s="1"/>
  <c r="EL11" i="10"/>
  <c r="EK11" i="10"/>
  <c r="EG11" i="10"/>
  <c r="DZ11" i="10"/>
  <c r="EN10" i="10"/>
  <c r="EM10" i="10"/>
  <c r="EJ10" i="10"/>
  <c r="EI10" i="10"/>
  <c r="EH10" i="10"/>
  <c r="EF10" i="10"/>
  <c r="EE10" i="10"/>
  <c r="ED10" i="10"/>
  <c r="EC10" i="10"/>
  <c r="EB10" i="10"/>
  <c r="EA10" i="10"/>
  <c r="EP9" i="10"/>
  <c r="EQ9" i="10" s="1"/>
  <c r="EL9" i="10"/>
  <c r="EK9" i="10"/>
  <c r="EG9" i="10"/>
  <c r="DZ9" i="10"/>
  <c r="EQ8" i="10"/>
  <c r="EL8" i="10"/>
  <c r="EK8" i="10"/>
  <c r="EG8" i="10"/>
  <c r="DZ8" i="10"/>
  <c r="EP7" i="10"/>
  <c r="EO7" i="10"/>
  <c r="EL7" i="10"/>
  <c r="EK7" i="10"/>
  <c r="EG7" i="10"/>
  <c r="DZ7" i="10"/>
  <c r="EK44" i="10" l="1"/>
  <c r="DZ137" i="10"/>
  <c r="EL47" i="10"/>
  <c r="EK47" i="10"/>
  <c r="DZ127" i="10"/>
  <c r="EK23" i="10"/>
  <c r="EL137" i="10"/>
  <c r="DY226" i="10"/>
  <c r="DY178" i="10"/>
  <c r="DY196" i="10"/>
  <c r="EL268" i="10"/>
  <c r="DZ277" i="10"/>
  <c r="EL130" i="10"/>
  <c r="EG20" i="10"/>
  <c r="DZ20" i="10"/>
  <c r="EG252" i="10"/>
  <c r="EG240" i="10"/>
  <c r="DY166" i="10"/>
  <c r="DY229" i="10"/>
  <c r="DY21" i="10"/>
  <c r="DY29" i="10"/>
  <c r="DY208" i="10"/>
  <c r="EQ226" i="10"/>
  <c r="EP119" i="10"/>
  <c r="DY214" i="10"/>
  <c r="EQ237" i="10"/>
  <c r="DY257" i="10"/>
  <c r="EG51" i="10"/>
  <c r="EP30" i="10"/>
  <c r="DY13" i="10"/>
  <c r="EL26" i="10"/>
  <c r="EQ31" i="10"/>
  <c r="EQ72" i="10"/>
  <c r="EQ88" i="10"/>
  <c r="EQ220" i="10"/>
  <c r="DY96" i="10"/>
  <c r="DY97" i="10"/>
  <c r="DY108" i="10"/>
  <c r="EO162" i="10"/>
  <c r="DY73" i="10"/>
  <c r="DY83" i="10"/>
  <c r="DY107" i="10"/>
  <c r="DY157" i="10"/>
  <c r="EQ164" i="10"/>
  <c r="EQ177" i="10"/>
  <c r="EL17" i="10"/>
  <c r="EL277" i="10"/>
  <c r="EL34" i="10"/>
  <c r="DY102" i="10"/>
  <c r="DY182" i="10"/>
  <c r="DY207" i="10"/>
  <c r="DY241" i="10"/>
  <c r="DY242" i="10"/>
  <c r="DY249" i="10"/>
  <c r="EG30" i="10"/>
  <c r="EL156" i="10"/>
  <c r="DY7" i="10"/>
  <c r="EQ60" i="10"/>
  <c r="EQ62" i="10" s="1"/>
  <c r="DY82" i="10"/>
  <c r="DY95" i="10"/>
  <c r="EL210" i="10"/>
  <c r="EL244" i="10"/>
  <c r="EL252" i="10"/>
  <c r="DY68" i="10"/>
  <c r="EQ97" i="10"/>
  <c r="DZ130" i="10"/>
  <c r="DZ26" i="10"/>
  <c r="DZ51" i="10"/>
  <c r="EO59" i="10"/>
  <c r="DY116" i="10"/>
  <c r="EL134" i="10"/>
  <c r="EK143" i="10"/>
  <c r="DY193" i="10"/>
  <c r="EG244" i="10"/>
  <c r="EL248" i="10"/>
  <c r="EP259" i="10"/>
  <c r="DY258" i="10"/>
  <c r="EG10" i="10"/>
  <c r="DZ156" i="10"/>
  <c r="EP109" i="10"/>
  <c r="EQ118" i="10"/>
  <c r="DY192" i="10"/>
  <c r="EO225" i="10"/>
  <c r="EL127" i="10"/>
  <c r="DY153" i="10"/>
  <c r="DZ66" i="10"/>
  <c r="EQ24" i="10"/>
  <c r="EQ26" i="10" s="1"/>
  <c r="DY28" i="10"/>
  <c r="DY35" i="10"/>
  <c r="DY36" i="10"/>
  <c r="EQ50" i="10"/>
  <c r="DY69" i="10"/>
  <c r="EP114" i="10"/>
  <c r="DY118" i="10"/>
  <c r="DY168" i="10"/>
  <c r="DY221" i="10"/>
  <c r="DY254" i="10"/>
  <c r="EQ269" i="10"/>
  <c r="DY84" i="10"/>
  <c r="DY128" i="10"/>
  <c r="EG217" i="10"/>
  <c r="DY101" i="10"/>
  <c r="EK59" i="10"/>
  <c r="EG76" i="10"/>
  <c r="EO90" i="10"/>
  <c r="DY169" i="10"/>
  <c r="DZ210" i="10"/>
  <c r="DY209" i="10"/>
  <c r="DY238" i="10"/>
  <c r="EQ245" i="10"/>
  <c r="DY247" i="10"/>
  <c r="DY264" i="10"/>
  <c r="EG41" i="10"/>
  <c r="EK80" i="10"/>
  <c r="DY171" i="10"/>
  <c r="DY31" i="10"/>
  <c r="DY33" i="10"/>
  <c r="DY50" i="10"/>
  <c r="EQ63" i="10"/>
  <c r="DY129" i="10"/>
  <c r="DY75" i="10"/>
  <c r="DY40" i="10"/>
  <c r="DY58" i="10"/>
  <c r="DY78" i="10"/>
  <c r="DY179" i="10"/>
  <c r="DY190" i="10"/>
  <c r="EG232" i="10"/>
  <c r="DY274" i="10"/>
  <c r="EL265" i="10"/>
  <c r="EL37" i="10"/>
  <c r="EG80" i="10"/>
  <c r="DY93" i="10"/>
  <c r="EG109" i="10"/>
  <c r="DZ149" i="10"/>
  <c r="DY167" i="10"/>
  <c r="EQ176" i="10"/>
  <c r="DY187" i="10"/>
  <c r="DY188" i="10"/>
  <c r="DY200" i="10"/>
  <c r="DY201" i="10"/>
  <c r="EG210" i="10"/>
  <c r="EQ218" i="10"/>
  <c r="DY223" i="10"/>
  <c r="DY224" i="10"/>
  <c r="DY227" i="10"/>
  <c r="DY251" i="10"/>
  <c r="DY270" i="10"/>
  <c r="DY12" i="10"/>
  <c r="DY24" i="10"/>
  <c r="DY26" i="10" s="1"/>
  <c r="DY38" i="10"/>
  <c r="DY39" i="10"/>
  <c r="EL66" i="10"/>
  <c r="DY74" i="10"/>
  <c r="EQ148" i="10"/>
  <c r="EQ172" i="10"/>
  <c r="EQ212" i="10"/>
  <c r="DY216" i="10"/>
  <c r="EG225" i="10"/>
  <c r="DY219" i="10"/>
  <c r="DY220" i="10"/>
  <c r="DY222" i="10"/>
  <c r="DY237" i="10"/>
  <c r="DY239" i="10"/>
  <c r="EL80" i="10"/>
  <c r="DZ44" i="10"/>
  <c r="DY48" i="10"/>
  <c r="EG62" i="10"/>
  <c r="EG71" i="10"/>
  <c r="DY133" i="10"/>
  <c r="EQ138" i="10"/>
  <c r="DY148" i="10"/>
  <c r="DY152" i="10"/>
  <c r="DY172" i="10"/>
  <c r="EL194" i="10"/>
  <c r="EL203" i="10"/>
  <c r="DY211" i="10"/>
  <c r="DY212" i="10"/>
  <c r="EQ233" i="10"/>
  <c r="DY235" i="10"/>
  <c r="EK240" i="10"/>
  <c r="EG248" i="10"/>
  <c r="DY246" i="10"/>
  <c r="DZ259" i="10"/>
  <c r="EG59" i="10"/>
  <c r="DY79" i="10"/>
  <c r="EL99" i="10"/>
  <c r="DY131" i="10"/>
  <c r="DY163" i="10"/>
  <c r="DY164" i="10"/>
  <c r="DY180" i="10"/>
  <c r="EQ187" i="10"/>
  <c r="DY204" i="10"/>
  <c r="DY230" i="10"/>
  <c r="DY231" i="10"/>
  <c r="EG236" i="10"/>
  <c r="DY234" i="10"/>
  <c r="DY253" i="10"/>
  <c r="DY260" i="10"/>
  <c r="EG23" i="10"/>
  <c r="EL44" i="10"/>
  <c r="EP252" i="10"/>
  <c r="EL14" i="10"/>
  <c r="EQ15" i="10"/>
  <c r="EQ17" i="10" s="1"/>
  <c r="EL20" i="10"/>
  <c r="EO26" i="10"/>
  <c r="EO34" i="10"/>
  <c r="EQ35" i="10"/>
  <c r="EQ37" i="10" s="1"/>
  <c r="EQ38" i="10"/>
  <c r="EQ42" i="10"/>
  <c r="EQ44" i="10" s="1"/>
  <c r="EL51" i="10"/>
  <c r="EG54" i="10"/>
  <c r="EQ55" i="10"/>
  <c r="DY60" i="10"/>
  <c r="EP62" i="10"/>
  <c r="EK66" i="10"/>
  <c r="DY70" i="10"/>
  <c r="EQ77" i="10"/>
  <c r="EL85" i="10"/>
  <c r="EL90" i="10"/>
  <c r="DY92" i="10"/>
  <c r="DY98" i="10"/>
  <c r="EQ98" i="10"/>
  <c r="EP99" i="10"/>
  <c r="EQ103" i="10"/>
  <c r="EP104" i="10"/>
  <c r="EQ106" i="10"/>
  <c r="EK119" i="10"/>
  <c r="EK156" i="10"/>
  <c r="EQ214" i="10"/>
  <c r="EP232" i="10"/>
  <c r="EQ227" i="10"/>
  <c r="EP244" i="10"/>
  <c r="DY271" i="10"/>
  <c r="EK277" i="10"/>
  <c r="EQ27" i="10"/>
  <c r="EQ30" i="10" s="1"/>
  <c r="EP59" i="10"/>
  <c r="EK203" i="10"/>
  <c r="EE278" i="10"/>
  <c r="EQ18" i="10"/>
  <c r="EQ20" i="10" s="1"/>
  <c r="EL23" i="10"/>
  <c r="EP26" i="10"/>
  <c r="EP37" i="10"/>
  <c r="DZ41" i="10"/>
  <c r="EQ40" i="10"/>
  <c r="EP44" i="10"/>
  <c r="EP47" i="10"/>
  <c r="EK54" i="10"/>
  <c r="DY61" i="10"/>
  <c r="DY63" i="10"/>
  <c r="DY66" i="10" s="1"/>
  <c r="EQ65" i="10"/>
  <c r="EP80" i="10"/>
  <c r="EQ81" i="10"/>
  <c r="EP90" i="10"/>
  <c r="EO130" i="10"/>
  <c r="EQ135" i="10"/>
  <c r="EQ137" i="10" s="1"/>
  <c r="EP210" i="10"/>
  <c r="EQ205" i="10"/>
  <c r="EQ209" i="10"/>
  <c r="EO210" i="10"/>
  <c r="EP217" i="10"/>
  <c r="DY243" i="10"/>
  <c r="EO265" i="10"/>
  <c r="EQ263" i="10"/>
  <c r="EQ265" i="10" s="1"/>
  <c r="EQ74" i="10"/>
  <c r="EO104" i="10"/>
  <c r="EO109" i="10"/>
  <c r="EG119" i="10"/>
  <c r="EP14" i="10"/>
  <c r="EQ21" i="10"/>
  <c r="EQ23" i="10" s="1"/>
  <c r="EO41" i="10"/>
  <c r="DZ47" i="10"/>
  <c r="EP51" i="10"/>
  <c r="EK62" i="10"/>
  <c r="EK71" i="10"/>
  <c r="EQ94" i="10"/>
  <c r="DY106" i="10"/>
  <c r="DZ109" i="10"/>
  <c r="DY114" i="10"/>
  <c r="EQ115" i="10"/>
  <c r="EQ119" i="10" s="1"/>
  <c r="EP127" i="10"/>
  <c r="EP130" i="10"/>
  <c r="EQ131" i="10"/>
  <c r="EQ133" i="10"/>
  <c r="EP134" i="10"/>
  <c r="EP137" i="10"/>
  <c r="EQ208" i="10"/>
  <c r="EQ211" i="10"/>
  <c r="EQ260" i="10"/>
  <c r="EQ262" i="10" s="1"/>
  <c r="EO262" i="10"/>
  <c r="EK20" i="10"/>
  <c r="EO66" i="10"/>
  <c r="EO268" i="10"/>
  <c r="EQ266" i="10"/>
  <c r="EQ268" i="10" s="1"/>
  <c r="DY9" i="10"/>
  <c r="EA278" i="10"/>
  <c r="EQ13" i="10"/>
  <c r="DY17" i="10"/>
  <c r="DY19" i="10"/>
  <c r="EP23" i="10"/>
  <c r="DY32" i="10"/>
  <c r="EG37" i="10"/>
  <c r="EK41" i="10"/>
  <c r="DY44" i="10"/>
  <c r="DY49" i="10"/>
  <c r="EL59" i="10"/>
  <c r="EL62" i="10"/>
  <c r="EP66" i="10"/>
  <c r="EP71" i="10"/>
  <c r="EL71" i="10"/>
  <c r="EQ70" i="10"/>
  <c r="EK76" i="10"/>
  <c r="DZ85" i="10"/>
  <c r="EQ86" i="10"/>
  <c r="EQ93" i="10"/>
  <c r="EQ95" i="10"/>
  <c r="EQ96" i="10"/>
  <c r="EK104" i="10"/>
  <c r="EK109" i="10"/>
  <c r="DZ114" i="10"/>
  <c r="EQ113" i="10"/>
  <c r="EQ122" i="10"/>
  <c r="EG149" i="10"/>
  <c r="DY144" i="10"/>
  <c r="EP162" i="10"/>
  <c r="EQ181" i="10"/>
  <c r="EG194" i="10"/>
  <c r="EP262" i="10"/>
  <c r="EK268" i="10"/>
  <c r="EQ142" i="10"/>
  <c r="EQ229" i="10"/>
  <c r="EP20" i="10"/>
  <c r="DY8" i="10"/>
  <c r="EG14" i="10"/>
  <c r="EK17" i="10"/>
  <c r="DY22" i="10"/>
  <c r="EK26" i="10"/>
  <c r="EL30" i="10"/>
  <c r="EK34" i="10"/>
  <c r="EK37" i="10"/>
  <c r="DY52" i="10"/>
  <c r="EQ52" i="10"/>
  <c r="EQ54" i="10" s="1"/>
  <c r="EO62" i="10"/>
  <c r="EQ67" i="10"/>
  <c r="EQ69" i="10"/>
  <c r="EL76" i="10"/>
  <c r="EQ75" i="10"/>
  <c r="EK85" i="10"/>
  <c r="EK90" i="10"/>
  <c r="DZ91" i="10"/>
  <c r="DY94" i="10"/>
  <c r="EL104" i="10"/>
  <c r="EL109" i="10"/>
  <c r="EK114" i="10"/>
  <c r="EQ112" i="10"/>
  <c r="DZ119" i="10"/>
  <c r="DY117" i="10"/>
  <c r="EQ147" i="10"/>
  <c r="DZ162" i="10"/>
  <c r="DY159" i="10"/>
  <c r="EK162" i="10"/>
  <c r="DY175" i="10"/>
  <c r="DY176" i="10"/>
  <c r="DY177" i="10"/>
  <c r="EQ180" i="10"/>
  <c r="DY184" i="10"/>
  <c r="EK194" i="10"/>
  <c r="DZ198" i="10"/>
  <c r="DY195" i="10"/>
  <c r="EG203" i="10"/>
  <c r="EK124" i="10"/>
  <c r="EG134" i="10"/>
  <c r="DY132" i="10"/>
  <c r="EL149" i="10"/>
  <c r="EQ146" i="10"/>
  <c r="EO156" i="10"/>
  <c r="EQ151" i="10"/>
  <c r="DY158" i="10"/>
  <c r="EQ161" i="10"/>
  <c r="EL173" i="10"/>
  <c r="EL185" i="10"/>
  <c r="DY181" i="10"/>
  <c r="DY197" i="10"/>
  <c r="DY205" i="10"/>
  <c r="DY206" i="10"/>
  <c r="DY215" i="10"/>
  <c r="EK225" i="10"/>
  <c r="EK236" i="10"/>
  <c r="EK259" i="10"/>
  <c r="EP265" i="10"/>
  <c r="EK272" i="10"/>
  <c r="EO277" i="10"/>
  <c r="EL124" i="10"/>
  <c r="EK127" i="10"/>
  <c r="EK134" i="10"/>
  <c r="DY135" i="10"/>
  <c r="EL143" i="10"/>
  <c r="EO143" i="10"/>
  <c r="EP149" i="10"/>
  <c r="EP156" i="10"/>
  <c r="EQ154" i="10"/>
  <c r="EQ160" i="10"/>
  <c r="EP173" i="10"/>
  <c r="EQ170" i="10"/>
  <c r="EO185" i="10"/>
  <c r="EK185" i="10"/>
  <c r="EQ189" i="10"/>
  <c r="EQ191" i="10"/>
  <c r="EQ193" i="10"/>
  <c r="EO203" i="10"/>
  <c r="EK210" i="10"/>
  <c r="EK217" i="10"/>
  <c r="DY213" i="10"/>
  <c r="EL225" i="10"/>
  <c r="EK232" i="10"/>
  <c r="DY228" i="10"/>
  <c r="EL236" i="10"/>
  <c r="EL240" i="10"/>
  <c r="EK248" i="10"/>
  <c r="EK252" i="10"/>
  <c r="EL255" i="10"/>
  <c r="EL259" i="10"/>
  <c r="DY266" i="10"/>
  <c r="EP268" i="10"/>
  <c r="EP272" i="10"/>
  <c r="EQ270" i="10"/>
  <c r="EP277" i="10"/>
  <c r="EQ274" i="10"/>
  <c r="EK130" i="10"/>
  <c r="EK137" i="10"/>
  <c r="DY146" i="10"/>
  <c r="DY147" i="10"/>
  <c r="EQ168" i="10"/>
  <c r="EP185" i="10"/>
  <c r="EQ175" i="10"/>
  <c r="EQ184" i="10"/>
  <c r="EP194" i="10"/>
  <c r="EO198" i="10"/>
  <c r="EP203" i="10"/>
  <c r="EQ200" i="10"/>
  <c r="EL217" i="10"/>
  <c r="EL232" i="10"/>
  <c r="EQ235" i="10"/>
  <c r="EQ236" i="10" s="1"/>
  <c r="EQ239" i="10"/>
  <c r="EQ251" i="10"/>
  <c r="EO259" i="10"/>
  <c r="EK262" i="10"/>
  <c r="EL119" i="10"/>
  <c r="EQ123" i="10"/>
  <c r="EO134" i="10"/>
  <c r="EP143" i="10"/>
  <c r="DY145" i="10"/>
  <c r="DY150" i="10"/>
  <c r="DY151" i="10"/>
  <c r="DY154" i="10"/>
  <c r="DY155" i="10"/>
  <c r="EQ155" i="10"/>
  <c r="EQ157" i="10"/>
  <c r="DY160" i="10"/>
  <c r="DY161" i="10"/>
  <c r="DY165" i="10"/>
  <c r="EQ165" i="10"/>
  <c r="EQ166" i="10"/>
  <c r="DY170" i="10"/>
  <c r="DZ185" i="10"/>
  <c r="EQ182" i="10"/>
  <c r="DY186" i="10"/>
  <c r="DY189" i="10"/>
  <c r="DY191" i="10"/>
  <c r="EQ196" i="10"/>
  <c r="DY199" i="10"/>
  <c r="EQ199" i="10"/>
  <c r="DY202" i="10"/>
  <c r="EQ202" i="10"/>
  <c r="EQ206" i="10"/>
  <c r="EO217" i="10"/>
  <c r="EQ216" i="10"/>
  <c r="EP225" i="10"/>
  <c r="EQ219" i="10"/>
  <c r="EQ222" i="10"/>
  <c r="EQ224" i="10"/>
  <c r="EO232" i="10"/>
  <c r="EQ231" i="10"/>
  <c r="EP240" i="10"/>
  <c r="EO240" i="10"/>
  <c r="EQ243" i="10"/>
  <c r="EP255" i="10"/>
  <c r="EL262" i="10"/>
  <c r="EK265" i="10"/>
  <c r="EG265" i="10"/>
  <c r="DY267" i="10"/>
  <c r="EG272" i="10"/>
  <c r="DY276" i="10"/>
  <c r="EK255" i="10"/>
  <c r="EO51" i="10"/>
  <c r="EQ48" i="10"/>
  <c r="DZ76" i="10"/>
  <c r="DY72" i="10"/>
  <c r="DY87" i="10"/>
  <c r="DY90" i="10" s="1"/>
  <c r="DZ90" i="10"/>
  <c r="DZ265" i="10"/>
  <c r="DY263" i="10"/>
  <c r="EB278" i="10"/>
  <c r="EH278" i="10"/>
  <c r="DY18" i="10"/>
  <c r="DZ23" i="10"/>
  <c r="EK30" i="10"/>
  <c r="EO30" i="10"/>
  <c r="EP34" i="10"/>
  <c r="EQ33" i="10"/>
  <c r="DZ37" i="10"/>
  <c r="EL41" i="10"/>
  <c r="EP41" i="10"/>
  <c r="EO44" i="10"/>
  <c r="DZ59" i="10"/>
  <c r="DY57" i="10"/>
  <c r="EQ58" i="10"/>
  <c r="EG104" i="10"/>
  <c r="DZ194" i="10"/>
  <c r="EQ253" i="10"/>
  <c r="EQ255" i="10" s="1"/>
  <c r="EO255" i="10"/>
  <c r="DY261" i="10"/>
  <c r="EG262" i="10"/>
  <c r="DY11" i="10"/>
  <c r="DZ14" i="10"/>
  <c r="EQ11" i="10"/>
  <c r="EO23" i="10"/>
  <c r="EO37" i="10"/>
  <c r="DY46" i="10"/>
  <c r="EL54" i="10"/>
  <c r="DY56" i="10"/>
  <c r="EO71" i="10"/>
  <c r="DY77" i="10"/>
  <c r="DZ80" i="10"/>
  <c r="EO80" i="10"/>
  <c r="EQ79" i="10"/>
  <c r="DZ34" i="10"/>
  <c r="DY45" i="10"/>
  <c r="EG47" i="10"/>
  <c r="DZ62" i="10"/>
  <c r="EO10" i="10"/>
  <c r="EQ7" i="10"/>
  <c r="EK14" i="10"/>
  <c r="EK51" i="10"/>
  <c r="DZ71" i="10"/>
  <c r="DY67" i="10"/>
  <c r="EO76" i="10"/>
  <c r="EQ84" i="10"/>
  <c r="EO85" i="10"/>
  <c r="DY136" i="10"/>
  <c r="EG137" i="10"/>
  <c r="EQ163" i="10"/>
  <c r="EO173" i="10"/>
  <c r="EK10" i="10"/>
  <c r="DZ17" i="10"/>
  <c r="EP10" i="10"/>
  <c r="DY27" i="10"/>
  <c r="DZ30" i="10"/>
  <c r="EG34" i="10"/>
  <c r="EP76" i="10"/>
  <c r="EG85" i="10"/>
  <c r="DY81" i="10"/>
  <c r="EG99" i="10"/>
  <c r="DY103" i="10"/>
  <c r="DZ104" i="10"/>
  <c r="EO114" i="10"/>
  <c r="EQ110" i="10"/>
  <c r="EK149" i="10"/>
  <c r="DZ252" i="10"/>
  <c r="DY250" i="10"/>
  <c r="DY269" i="10"/>
  <c r="DZ272" i="10"/>
  <c r="EC278" i="10"/>
  <c r="EI278" i="10"/>
  <c r="DY53" i="10"/>
  <c r="EP85" i="10"/>
  <c r="DY100" i="10"/>
  <c r="DY105" i="10"/>
  <c r="EP124" i="10"/>
  <c r="EG198" i="10"/>
  <c r="EG277" i="10"/>
  <c r="DY273" i="10"/>
  <c r="EQ120" i="10"/>
  <c r="EO124" i="10"/>
  <c r="EP198" i="10"/>
  <c r="EQ195" i="10"/>
  <c r="DZ248" i="10"/>
  <c r="DY245" i="10"/>
  <c r="ED278" i="10"/>
  <c r="EJ278" i="10"/>
  <c r="EJ279" i="10" s="1"/>
  <c r="DY55" i="10"/>
  <c r="EQ100" i="10"/>
  <c r="EQ105" i="10"/>
  <c r="EQ128" i="10"/>
  <c r="EQ130" i="10" s="1"/>
  <c r="EQ144" i="10"/>
  <c r="EO149" i="10"/>
  <c r="EG162" i="10"/>
  <c r="EG173" i="10"/>
  <c r="DZ203" i="10"/>
  <c r="EQ204" i="10"/>
  <c r="EP236" i="10"/>
  <c r="EK244" i="10"/>
  <c r="EG259" i="10"/>
  <c r="DY256" i="10"/>
  <c r="EK173" i="10"/>
  <c r="EG185" i="10"/>
  <c r="DY174" i="10"/>
  <c r="EO194" i="10"/>
  <c r="EQ186" i="10"/>
  <c r="DZ225" i="10"/>
  <c r="DY218" i="10"/>
  <c r="DZ236" i="10"/>
  <c r="DY233" i="10"/>
  <c r="DY124" i="10"/>
  <c r="DZ10" i="10"/>
  <c r="EF278" i="10"/>
  <c r="EF279" i="10" s="1"/>
  <c r="EL10" i="10"/>
  <c r="EQ45" i="10"/>
  <c r="EQ47" i="10" s="1"/>
  <c r="EQ89" i="10"/>
  <c r="EL114" i="10"/>
  <c r="EG127" i="10"/>
  <c r="DY125" i="10"/>
  <c r="DY127" i="10" s="1"/>
  <c r="DZ143" i="10"/>
  <c r="DY138" i="10"/>
  <c r="DY143" i="10" s="1"/>
  <c r="EL162" i="10"/>
  <c r="EL198" i="10"/>
  <c r="EO244" i="10"/>
  <c r="EQ241" i="10"/>
  <c r="EP248" i="10"/>
  <c r="EQ247" i="10"/>
  <c r="EO272" i="10"/>
  <c r="DZ124" i="10"/>
  <c r="EG130" i="10"/>
  <c r="DZ173" i="10"/>
  <c r="EQ249" i="10"/>
  <c r="DZ255" i="10"/>
  <c r="EO119" i="10"/>
  <c r="EQ125" i="10"/>
  <c r="EQ127" i="10" s="1"/>
  <c r="EQ174" i="10"/>
  <c r="DZ217" i="10"/>
  <c r="DZ232" i="10"/>
  <c r="DZ244" i="10"/>
  <c r="EQ256" i="10"/>
  <c r="EQ259" i="10" s="1"/>
  <c r="DZ262" i="10"/>
  <c r="DZ268" i="10"/>
  <c r="EQ273" i="10"/>
  <c r="EG156" i="10"/>
  <c r="DZ240" i="10"/>
  <c r="DY115" i="10"/>
  <c r="DZ134" i="10"/>
  <c r="EO137" i="10"/>
  <c r="EQ150" i="10"/>
  <c r="DY14" i="10" l="1"/>
  <c r="EQ34" i="10"/>
  <c r="EQ240" i="10"/>
  <c r="DY23" i="10"/>
  <c r="DY255" i="10"/>
  <c r="DY265" i="10"/>
  <c r="DY262" i="10"/>
  <c r="EQ76" i="10"/>
  <c r="DY109" i="10"/>
  <c r="EQ85" i="10"/>
  <c r="DY232" i="10"/>
  <c r="EQ198" i="10"/>
  <c r="EQ194" i="10"/>
  <c r="EQ51" i="10"/>
  <c r="DY37" i="10"/>
  <c r="DY130" i="10"/>
  <c r="EQ203" i="10"/>
  <c r="EQ162" i="10"/>
  <c r="DY236" i="10"/>
  <c r="DY244" i="10"/>
  <c r="DY272" i="10"/>
  <c r="DY10" i="10"/>
  <c r="EQ244" i="10"/>
  <c r="DY259" i="10"/>
  <c r="DY54" i="10"/>
  <c r="DY156" i="10"/>
  <c r="EQ248" i="10"/>
  <c r="EQ90" i="10"/>
  <c r="DY59" i="10"/>
  <c r="DY30" i="10"/>
  <c r="DY20" i="10"/>
  <c r="DY217" i="10"/>
  <c r="DY85" i="10"/>
  <c r="DY47" i="10"/>
  <c r="DY76" i="10"/>
  <c r="EQ272" i="10"/>
  <c r="DY210" i="10"/>
  <c r="EQ217" i="10"/>
  <c r="EQ41" i="10"/>
  <c r="DY51" i="10"/>
  <c r="DY173" i="10"/>
  <c r="EQ143" i="10"/>
  <c r="EQ104" i="10"/>
  <c r="DY225" i="10"/>
  <c r="EQ124" i="10"/>
  <c r="DY80" i="10"/>
  <c r="EQ71" i="10"/>
  <c r="DY34" i="10"/>
  <c r="EQ66" i="10"/>
  <c r="DY185" i="10"/>
  <c r="EQ149" i="10"/>
  <c r="EQ80" i="10"/>
  <c r="DY134" i="10"/>
  <c r="EQ232" i="10"/>
  <c r="DY240" i="10"/>
  <c r="DY41" i="10"/>
  <c r="DY252" i="10"/>
  <c r="EQ252" i="10"/>
  <c r="EQ210" i="10"/>
  <c r="EQ59" i="10"/>
  <c r="EQ225" i="10"/>
  <c r="DY162" i="10"/>
  <c r="EQ156" i="10"/>
  <c r="EQ277" i="10"/>
  <c r="DY248" i="10"/>
  <c r="DY277" i="10"/>
  <c r="DY119" i="10"/>
  <c r="EQ114" i="10"/>
  <c r="EQ185" i="10"/>
  <c r="DY194" i="10"/>
  <c r="DZ99" i="10"/>
  <c r="DZ278" i="10" s="1"/>
  <c r="DY91" i="10"/>
  <c r="DY99" i="10" s="1"/>
  <c r="EQ134" i="10"/>
  <c r="EQ173" i="10"/>
  <c r="EQ14" i="10"/>
  <c r="DY203" i="10"/>
  <c r="EQ109" i="10"/>
  <c r="DY71" i="10"/>
  <c r="DY268" i="10"/>
  <c r="EL278" i="10"/>
  <c r="EP278" i="10"/>
  <c r="DY137" i="10"/>
  <c r="DY198" i="10"/>
  <c r="DY149" i="10"/>
  <c r="DY62" i="10"/>
  <c r="EG278" i="10"/>
  <c r="EJ280" i="10"/>
  <c r="DY104" i="10"/>
  <c r="EI279" i="10"/>
  <c r="EE279" i="10"/>
  <c r="EQ10" i="10"/>
  <c r="DY278" i="10" l="1"/>
  <c r="EI280" i="10"/>
  <c r="EJ281" i="10" s="1"/>
  <c r="DN36" i="10" l="1"/>
  <c r="DN35" i="10"/>
  <c r="DV7" i="10" l="1"/>
  <c r="DU277" i="10"/>
  <c r="DT277" i="10"/>
  <c r="DQ277" i="10"/>
  <c r="DP277" i="10"/>
  <c r="DO277" i="10"/>
  <c r="DM277" i="10"/>
  <c r="DL277" i="10"/>
  <c r="DK277" i="10"/>
  <c r="DJ277" i="10"/>
  <c r="DI277" i="10"/>
  <c r="DH277" i="10"/>
  <c r="DX276" i="10"/>
  <c r="DS276" i="10"/>
  <c r="DR276" i="10"/>
  <c r="DN276" i="10"/>
  <c r="DG276" i="10"/>
  <c r="DW274" i="10"/>
  <c r="DV274" i="10"/>
  <c r="DS274" i="10"/>
  <c r="DR274" i="10"/>
  <c r="DN274" i="10"/>
  <c r="DG274" i="10"/>
  <c r="DW273" i="10"/>
  <c r="DV273" i="10"/>
  <c r="DS273" i="10"/>
  <c r="DR273" i="10"/>
  <c r="DN273" i="10"/>
  <c r="DG273" i="10"/>
  <c r="DU272" i="10"/>
  <c r="DT272" i="10"/>
  <c r="DQ272" i="10"/>
  <c r="DP272" i="10"/>
  <c r="DO272" i="10"/>
  <c r="DM272" i="10"/>
  <c r="DL272" i="10"/>
  <c r="DK272" i="10"/>
  <c r="DJ272" i="10"/>
  <c r="DI272" i="10"/>
  <c r="DH272" i="10"/>
  <c r="DX271" i="10"/>
  <c r="DS271" i="10"/>
  <c r="DR271" i="10"/>
  <c r="DN271" i="10"/>
  <c r="DG271" i="10"/>
  <c r="DW270" i="10"/>
  <c r="DV270" i="10"/>
  <c r="DS270" i="10"/>
  <c r="DR270" i="10"/>
  <c r="DN270" i="10"/>
  <c r="DG270" i="10"/>
  <c r="DW269" i="10"/>
  <c r="DW272" i="10" s="1"/>
  <c r="DV269" i="10"/>
  <c r="DS269" i="10"/>
  <c r="DS272" i="10" s="1"/>
  <c r="DR269" i="10"/>
  <c r="DN269" i="10"/>
  <c r="DN272" i="10" s="1"/>
  <c r="DG269" i="10"/>
  <c r="DU268" i="10"/>
  <c r="DT268" i="10"/>
  <c r="DQ268" i="10"/>
  <c r="DP268" i="10"/>
  <c r="DO268" i="10"/>
  <c r="DM268" i="10"/>
  <c r="DL268" i="10"/>
  <c r="DK268" i="10"/>
  <c r="DJ268" i="10"/>
  <c r="DI268" i="10"/>
  <c r="DH268" i="10"/>
  <c r="DX267" i="10"/>
  <c r="DS267" i="10"/>
  <c r="DR267" i="10"/>
  <c r="DN267" i="10"/>
  <c r="DG267" i="10"/>
  <c r="DW266" i="10"/>
  <c r="DW268" i="10" s="1"/>
  <c r="DV266" i="10"/>
  <c r="DS266" i="10"/>
  <c r="DR266" i="10"/>
  <c r="DN266" i="10"/>
  <c r="DG266" i="10"/>
  <c r="DU265" i="10"/>
  <c r="DT265" i="10"/>
  <c r="DQ265" i="10"/>
  <c r="DP265" i="10"/>
  <c r="DO265" i="10"/>
  <c r="DM265" i="10"/>
  <c r="DL265" i="10"/>
  <c r="DK265" i="10"/>
  <c r="DJ265" i="10"/>
  <c r="DI265" i="10"/>
  <c r="DH265" i="10"/>
  <c r="DX264" i="10"/>
  <c r="DS264" i="10"/>
  <c r="DR264" i="10"/>
  <c r="DN264" i="10"/>
  <c r="DG264" i="10"/>
  <c r="DW263" i="10"/>
  <c r="DV263" i="10"/>
  <c r="DV265" i="10" s="1"/>
  <c r="DS263" i="10"/>
  <c r="DR263" i="10"/>
  <c r="DN263" i="10"/>
  <c r="DG263" i="10"/>
  <c r="DU262" i="10"/>
  <c r="DT262" i="10"/>
  <c r="DQ262" i="10"/>
  <c r="DP262" i="10"/>
  <c r="DO262" i="10"/>
  <c r="DM262" i="10"/>
  <c r="DL262" i="10"/>
  <c r="DK262" i="10"/>
  <c r="DJ262" i="10"/>
  <c r="DI262" i="10"/>
  <c r="DH262" i="10"/>
  <c r="DX261" i="10"/>
  <c r="DS261" i="10"/>
  <c r="DR261" i="10"/>
  <c r="DN261" i="10"/>
  <c r="DG261" i="10"/>
  <c r="DW260" i="10"/>
  <c r="DW262" i="10" s="1"/>
  <c r="DV260" i="10"/>
  <c r="DS260" i="10"/>
  <c r="DR260" i="10"/>
  <c r="DR262" i="10" s="1"/>
  <c r="DN260" i="10"/>
  <c r="DG260" i="10"/>
  <c r="DG262" i="10" s="1"/>
  <c r="DU259" i="10"/>
  <c r="DT259" i="10"/>
  <c r="DQ259" i="10"/>
  <c r="DP259" i="10"/>
  <c r="DO259" i="10"/>
  <c r="DM259" i="10"/>
  <c r="DL259" i="10"/>
  <c r="DK259" i="10"/>
  <c r="DJ259" i="10"/>
  <c r="DI259" i="10"/>
  <c r="DH259" i="10"/>
  <c r="DW258" i="10"/>
  <c r="DX258" i="10" s="1"/>
  <c r="DS258" i="10"/>
  <c r="DR258" i="10"/>
  <c r="DN258" i="10"/>
  <c r="DG258" i="10"/>
  <c r="DX257" i="10"/>
  <c r="DS257" i="10"/>
  <c r="DR257" i="10"/>
  <c r="DN257" i="10"/>
  <c r="DG257" i="10"/>
  <c r="DW256" i="10"/>
  <c r="DV256" i="10"/>
  <c r="DV259" i="10" s="1"/>
  <c r="DS256" i="10"/>
  <c r="DR256" i="10"/>
  <c r="DN256" i="10"/>
  <c r="DG256" i="10"/>
  <c r="DU255" i="10"/>
  <c r="DT255" i="10"/>
  <c r="DQ255" i="10"/>
  <c r="DP255" i="10"/>
  <c r="DO255" i="10"/>
  <c r="DM255" i="10"/>
  <c r="DL255" i="10"/>
  <c r="DK255" i="10"/>
  <c r="DJ255" i="10"/>
  <c r="DI255" i="10"/>
  <c r="DH255" i="10"/>
  <c r="DX254" i="10"/>
  <c r="DS254" i="10"/>
  <c r="DR254" i="10"/>
  <c r="DN254" i="10"/>
  <c r="DG254" i="10"/>
  <c r="DW253" i="10"/>
  <c r="DV253" i="10"/>
  <c r="DS253" i="10"/>
  <c r="DS255" i="10" s="1"/>
  <c r="DR253" i="10"/>
  <c r="DR255" i="10" s="1"/>
  <c r="DN253" i="10"/>
  <c r="DN255" i="10" s="1"/>
  <c r="DG253" i="10"/>
  <c r="DU252" i="10"/>
  <c r="DT252" i="10"/>
  <c r="DQ252" i="10"/>
  <c r="DP252" i="10"/>
  <c r="DO252" i="10"/>
  <c r="DM252" i="10"/>
  <c r="DL252" i="10"/>
  <c r="DK252" i="10"/>
  <c r="DJ252" i="10"/>
  <c r="DI252" i="10"/>
  <c r="DH252" i="10"/>
  <c r="DW251" i="10"/>
  <c r="DX251" i="10" s="1"/>
  <c r="DS251" i="10"/>
  <c r="DR251" i="10"/>
  <c r="DN251" i="10"/>
  <c r="DG251" i="10"/>
  <c r="DX250" i="10"/>
  <c r="DS250" i="10"/>
  <c r="DR250" i="10"/>
  <c r="DN250" i="10"/>
  <c r="DG250" i="10"/>
  <c r="DW249" i="10"/>
  <c r="DV249" i="10"/>
  <c r="DV252" i="10" s="1"/>
  <c r="DS249" i="10"/>
  <c r="DR249" i="10"/>
  <c r="DN249" i="10"/>
  <c r="DG249" i="10"/>
  <c r="DU248" i="10"/>
  <c r="DT248" i="10"/>
  <c r="DQ248" i="10"/>
  <c r="DP248" i="10"/>
  <c r="DO248" i="10"/>
  <c r="DM248" i="10"/>
  <c r="DL248" i="10"/>
  <c r="DK248" i="10"/>
  <c r="DJ248" i="10"/>
  <c r="DI248" i="10"/>
  <c r="DH248" i="10"/>
  <c r="DW247" i="10"/>
  <c r="DX247" i="10" s="1"/>
  <c r="DS247" i="10"/>
  <c r="DR247" i="10"/>
  <c r="DN247" i="10"/>
  <c r="DG247" i="10"/>
  <c r="DX246" i="10"/>
  <c r="DS246" i="10"/>
  <c r="DR246" i="10"/>
  <c r="DN246" i="10"/>
  <c r="DG246" i="10"/>
  <c r="DW245" i="10"/>
  <c r="DV245" i="10"/>
  <c r="DV248" i="10" s="1"/>
  <c r="DS245" i="10"/>
  <c r="DR245" i="10"/>
  <c r="DN245" i="10"/>
  <c r="DG245" i="10"/>
  <c r="DU244" i="10"/>
  <c r="DT244" i="10"/>
  <c r="DQ244" i="10"/>
  <c r="DP244" i="10"/>
  <c r="DO244" i="10"/>
  <c r="DM244" i="10"/>
  <c r="DL244" i="10"/>
  <c r="DK244" i="10"/>
  <c r="DJ244" i="10"/>
  <c r="DI244" i="10"/>
  <c r="DH244" i="10"/>
  <c r="DW243" i="10"/>
  <c r="DX243" i="10" s="1"/>
  <c r="DS243" i="10"/>
  <c r="DR243" i="10"/>
  <c r="DN243" i="10"/>
  <c r="DG243" i="10"/>
  <c r="DX242" i="10"/>
  <c r="DS242" i="10"/>
  <c r="DR242" i="10"/>
  <c r="DN242" i="10"/>
  <c r="DG242" i="10"/>
  <c r="DW241" i="10"/>
  <c r="DV241" i="10"/>
  <c r="DS241" i="10"/>
  <c r="DR241" i="10"/>
  <c r="DN241" i="10"/>
  <c r="DG241" i="10"/>
  <c r="DU240" i="10"/>
  <c r="DT240" i="10"/>
  <c r="DQ240" i="10"/>
  <c r="DP240" i="10"/>
  <c r="DO240" i="10"/>
  <c r="DM240" i="10"/>
  <c r="DL240" i="10"/>
  <c r="DK240" i="10"/>
  <c r="DJ240" i="10"/>
  <c r="DI240" i="10"/>
  <c r="DH240" i="10"/>
  <c r="DW239" i="10"/>
  <c r="DX239" i="10" s="1"/>
  <c r="DS239" i="10"/>
  <c r="DR239" i="10"/>
  <c r="DN239" i="10"/>
  <c r="DG239" i="10"/>
  <c r="DX238" i="10"/>
  <c r="DS238" i="10"/>
  <c r="DR238" i="10"/>
  <c r="DN238" i="10"/>
  <c r="DG238" i="10"/>
  <c r="DW237" i="10"/>
  <c r="DV237" i="10"/>
  <c r="DV240" i="10" s="1"/>
  <c r="DS237" i="10"/>
  <c r="DR237" i="10"/>
  <c r="DN237" i="10"/>
  <c r="DG237" i="10"/>
  <c r="DU236" i="10"/>
  <c r="DT236" i="10"/>
  <c r="DQ236" i="10"/>
  <c r="DP236" i="10"/>
  <c r="DO236" i="10"/>
  <c r="DM236" i="10"/>
  <c r="DL236" i="10"/>
  <c r="DK236" i="10"/>
  <c r="DJ236" i="10"/>
  <c r="DI236" i="10"/>
  <c r="DH236" i="10"/>
  <c r="DW235" i="10"/>
  <c r="DX235" i="10" s="1"/>
  <c r="DS235" i="10"/>
  <c r="DR235" i="10"/>
  <c r="DN235" i="10"/>
  <c r="DG235" i="10"/>
  <c r="DX234" i="10"/>
  <c r="DS234" i="10"/>
  <c r="DR234" i="10"/>
  <c r="DN234" i="10"/>
  <c r="DG234" i="10"/>
  <c r="DW233" i="10"/>
  <c r="DV233" i="10"/>
  <c r="DS233" i="10"/>
  <c r="DR233" i="10"/>
  <c r="DN233" i="10"/>
  <c r="DG233" i="10"/>
  <c r="DU232" i="10"/>
  <c r="DT232" i="10"/>
  <c r="DQ232" i="10"/>
  <c r="DP232" i="10"/>
  <c r="DO232" i="10"/>
  <c r="DM232" i="10"/>
  <c r="DL232" i="10"/>
  <c r="DK232" i="10"/>
  <c r="DJ232" i="10"/>
  <c r="DI232" i="10"/>
  <c r="DH232" i="10"/>
  <c r="DW231" i="10"/>
  <c r="DX231" i="10" s="1"/>
  <c r="DS231" i="10"/>
  <c r="DR231" i="10"/>
  <c r="DN231" i="10"/>
  <c r="DG231" i="10"/>
  <c r="DV230" i="10"/>
  <c r="DX230" i="10" s="1"/>
  <c r="DS230" i="10"/>
  <c r="DR230" i="10"/>
  <c r="DN230" i="10"/>
  <c r="DG230" i="10"/>
  <c r="DW229" i="10"/>
  <c r="DS229" i="10"/>
  <c r="DR229" i="10"/>
  <c r="DN229" i="10"/>
  <c r="DG229" i="10"/>
  <c r="DX228" i="10"/>
  <c r="DS228" i="10"/>
  <c r="DR228" i="10"/>
  <c r="DN228" i="10"/>
  <c r="DG228" i="10"/>
  <c r="DW227" i="10"/>
  <c r="DV227" i="10"/>
  <c r="DS227" i="10"/>
  <c r="DR227" i="10"/>
  <c r="DN227" i="10"/>
  <c r="DG227" i="10"/>
  <c r="DW226" i="10"/>
  <c r="DV226" i="10"/>
  <c r="DS226" i="10"/>
  <c r="DR226" i="10"/>
  <c r="DN226" i="10"/>
  <c r="DG226" i="10"/>
  <c r="DU225" i="10"/>
  <c r="DT225" i="10"/>
  <c r="DQ225" i="10"/>
  <c r="DP225" i="10"/>
  <c r="DO225" i="10"/>
  <c r="DM225" i="10"/>
  <c r="DL225" i="10"/>
  <c r="DK225" i="10"/>
  <c r="DJ225" i="10"/>
  <c r="DI225" i="10"/>
  <c r="DH225" i="10"/>
  <c r="DW224" i="10"/>
  <c r="DX224" i="10" s="1"/>
  <c r="DS224" i="10"/>
  <c r="DR224" i="10"/>
  <c r="DN224" i="10"/>
  <c r="DG224" i="10"/>
  <c r="DV223" i="10"/>
  <c r="DX223" i="10" s="1"/>
  <c r="DS223" i="10"/>
  <c r="DR223" i="10"/>
  <c r="DN223" i="10"/>
  <c r="DG223" i="10"/>
  <c r="DW222" i="10"/>
  <c r="DX222" i="10" s="1"/>
  <c r="DS222" i="10"/>
  <c r="DR222" i="10"/>
  <c r="DN222" i="10"/>
  <c r="DG222" i="10"/>
  <c r="DX221" i="10"/>
  <c r="DS221" i="10"/>
  <c r="DR221" i="10"/>
  <c r="DN221" i="10"/>
  <c r="DG221" i="10"/>
  <c r="DW220" i="10"/>
  <c r="DV220" i="10"/>
  <c r="DS220" i="10"/>
  <c r="DR220" i="10"/>
  <c r="DN220" i="10"/>
  <c r="DG220" i="10"/>
  <c r="DW219" i="10"/>
  <c r="DV219" i="10"/>
  <c r="DS219" i="10"/>
  <c r="DR219" i="10"/>
  <c r="DN219" i="10"/>
  <c r="DG219" i="10"/>
  <c r="DW218" i="10"/>
  <c r="DV218" i="10"/>
  <c r="DS218" i="10"/>
  <c r="DR218" i="10"/>
  <c r="DN218" i="10"/>
  <c r="DG218" i="10"/>
  <c r="DU217" i="10"/>
  <c r="DT217" i="10"/>
  <c r="DQ217" i="10"/>
  <c r="DP217" i="10"/>
  <c r="DO217" i="10"/>
  <c r="DM217" i="10"/>
  <c r="DL217" i="10"/>
  <c r="DK217" i="10"/>
  <c r="DJ217" i="10"/>
  <c r="DI217" i="10"/>
  <c r="DH217" i="10"/>
  <c r="DW216" i="10"/>
  <c r="DS216" i="10"/>
  <c r="DR216" i="10"/>
  <c r="DN216" i="10"/>
  <c r="DG216" i="10"/>
  <c r="DV215" i="10"/>
  <c r="DX215" i="10" s="1"/>
  <c r="DS215" i="10"/>
  <c r="DR215" i="10"/>
  <c r="DN215" i="10"/>
  <c r="DG215" i="10"/>
  <c r="DW214" i="10"/>
  <c r="DX214" i="10" s="1"/>
  <c r="DS214" i="10"/>
  <c r="DR214" i="10"/>
  <c r="DN214" i="10"/>
  <c r="DG214" i="10"/>
  <c r="DX213" i="10"/>
  <c r="DS213" i="10"/>
  <c r="DR213" i="10"/>
  <c r="DN213" i="10"/>
  <c r="DG213" i="10"/>
  <c r="DW212" i="10"/>
  <c r="DV212" i="10"/>
  <c r="DS212" i="10"/>
  <c r="DR212" i="10"/>
  <c r="DN212" i="10"/>
  <c r="DG212" i="10"/>
  <c r="DW211" i="10"/>
  <c r="DV211" i="10"/>
  <c r="DS211" i="10"/>
  <c r="DR211" i="10"/>
  <c r="DN211" i="10"/>
  <c r="DG211" i="10"/>
  <c r="DU210" i="10"/>
  <c r="DT210" i="10"/>
  <c r="DQ210" i="10"/>
  <c r="DP210" i="10"/>
  <c r="DO210" i="10"/>
  <c r="DM210" i="10"/>
  <c r="DL210" i="10"/>
  <c r="DK210" i="10"/>
  <c r="DJ210" i="10"/>
  <c r="DI210" i="10"/>
  <c r="DH210" i="10"/>
  <c r="DW209" i="10"/>
  <c r="DS209" i="10"/>
  <c r="DR209" i="10"/>
  <c r="DN209" i="10"/>
  <c r="DG209" i="10"/>
  <c r="DV208" i="10"/>
  <c r="DX208" i="10" s="1"/>
  <c r="DS208" i="10"/>
  <c r="DR208" i="10"/>
  <c r="DN208" i="10"/>
  <c r="DG208" i="10"/>
  <c r="DX207" i="10"/>
  <c r="DS207" i="10"/>
  <c r="DR207" i="10"/>
  <c r="DN207" i="10"/>
  <c r="DG207" i="10"/>
  <c r="DW206" i="10"/>
  <c r="DV206" i="10"/>
  <c r="DS206" i="10"/>
  <c r="DR206" i="10"/>
  <c r="DN206" i="10"/>
  <c r="DG206" i="10"/>
  <c r="DW205" i="10"/>
  <c r="DV205" i="10"/>
  <c r="DS205" i="10"/>
  <c r="DR205" i="10"/>
  <c r="DN205" i="10"/>
  <c r="DG205" i="10"/>
  <c r="DW204" i="10"/>
  <c r="DV204" i="10"/>
  <c r="DS204" i="10"/>
  <c r="DR204" i="10"/>
  <c r="DN204" i="10"/>
  <c r="DG204" i="10"/>
  <c r="DU203" i="10"/>
  <c r="DT203" i="10"/>
  <c r="DQ203" i="10"/>
  <c r="DP203" i="10"/>
  <c r="DO203" i="10"/>
  <c r="DM203" i="10"/>
  <c r="DL203" i="10"/>
  <c r="DK203" i="10"/>
  <c r="DJ203" i="10"/>
  <c r="DI203" i="10"/>
  <c r="DH203" i="10"/>
  <c r="DW202" i="10"/>
  <c r="DV202" i="10"/>
  <c r="DS202" i="10"/>
  <c r="DR202" i="10"/>
  <c r="DN202" i="10"/>
  <c r="DG202" i="10"/>
  <c r="DX201" i="10"/>
  <c r="DS201" i="10"/>
  <c r="DR201" i="10"/>
  <c r="DN201" i="10"/>
  <c r="DG201" i="10"/>
  <c r="DW200" i="10"/>
  <c r="DV200" i="10"/>
  <c r="DS200" i="10"/>
  <c r="DR200" i="10"/>
  <c r="DN200" i="10"/>
  <c r="DG200" i="10"/>
  <c r="DW199" i="10"/>
  <c r="DV199" i="10"/>
  <c r="DS199" i="10"/>
  <c r="DR199" i="10"/>
  <c r="DN199" i="10"/>
  <c r="DG199" i="10"/>
  <c r="DU198" i="10"/>
  <c r="DT198" i="10"/>
  <c r="DQ198" i="10"/>
  <c r="DP198" i="10"/>
  <c r="DO198" i="10"/>
  <c r="DM198" i="10"/>
  <c r="DL198" i="10"/>
  <c r="DK198" i="10"/>
  <c r="DJ198" i="10"/>
  <c r="DI198" i="10"/>
  <c r="DH198" i="10"/>
  <c r="DX197" i="10"/>
  <c r="DS197" i="10"/>
  <c r="DR197" i="10"/>
  <c r="DN197" i="10"/>
  <c r="DG197" i="10"/>
  <c r="DW196" i="10"/>
  <c r="DV196" i="10"/>
  <c r="DS196" i="10"/>
  <c r="DR196" i="10"/>
  <c r="DN196" i="10"/>
  <c r="DG196" i="10"/>
  <c r="DW195" i="10"/>
  <c r="DV195" i="10"/>
  <c r="DS195" i="10"/>
  <c r="DR195" i="10"/>
  <c r="DN195" i="10"/>
  <c r="DN198" i="10" s="1"/>
  <c r="DG195" i="10"/>
  <c r="DG198" i="10" s="1"/>
  <c r="DU194" i="10"/>
  <c r="DT194" i="10"/>
  <c r="DQ194" i="10"/>
  <c r="DP194" i="10"/>
  <c r="DO194" i="10"/>
  <c r="DM194" i="10"/>
  <c r="DL194" i="10"/>
  <c r="DK194" i="10"/>
  <c r="DJ194" i="10"/>
  <c r="DI194" i="10"/>
  <c r="DH194" i="10"/>
  <c r="DW193" i="10"/>
  <c r="DV193" i="10"/>
  <c r="DS193" i="10"/>
  <c r="DR193" i="10"/>
  <c r="DN193" i="10"/>
  <c r="DG193" i="10"/>
  <c r="DW192" i="10"/>
  <c r="DX192" i="10" s="1"/>
  <c r="DS192" i="10"/>
  <c r="DR192" i="10"/>
  <c r="DN192" i="10"/>
  <c r="DG192" i="10"/>
  <c r="DV191" i="10"/>
  <c r="DX191" i="10" s="1"/>
  <c r="DS191" i="10"/>
  <c r="DR191" i="10"/>
  <c r="DN191" i="10"/>
  <c r="DG191" i="10"/>
  <c r="DW190" i="10"/>
  <c r="DX190" i="10" s="1"/>
  <c r="DS190" i="10"/>
  <c r="DR190" i="10"/>
  <c r="DN190" i="10"/>
  <c r="DG190" i="10"/>
  <c r="DW189" i="10"/>
  <c r="DX189" i="10" s="1"/>
  <c r="DS189" i="10"/>
  <c r="DR189" i="10"/>
  <c r="DN189" i="10"/>
  <c r="DG189" i="10"/>
  <c r="DX188" i="10"/>
  <c r="DS188" i="10"/>
  <c r="DR188" i="10"/>
  <c r="DN188" i="10"/>
  <c r="DG188" i="10"/>
  <c r="DW187" i="10"/>
  <c r="DV187" i="10"/>
  <c r="DS187" i="10"/>
  <c r="DR187" i="10"/>
  <c r="DN187" i="10"/>
  <c r="DG187" i="10"/>
  <c r="DW186" i="10"/>
  <c r="DV186" i="10"/>
  <c r="DS186" i="10"/>
  <c r="DR186" i="10"/>
  <c r="DN186" i="10"/>
  <c r="DG186" i="10"/>
  <c r="DU185" i="10"/>
  <c r="DT185" i="10"/>
  <c r="DQ185" i="10"/>
  <c r="DP185" i="10"/>
  <c r="DO185" i="10"/>
  <c r="DM185" i="10"/>
  <c r="DL185" i="10"/>
  <c r="DK185" i="10"/>
  <c r="DJ185" i="10"/>
  <c r="DI185" i="10"/>
  <c r="DH185" i="10"/>
  <c r="DW184" i="10"/>
  <c r="DV184" i="10"/>
  <c r="DS184" i="10"/>
  <c r="DR184" i="10"/>
  <c r="DN184" i="10"/>
  <c r="DG184" i="10"/>
  <c r="DW182" i="10"/>
  <c r="DS182" i="10"/>
  <c r="DR182" i="10"/>
  <c r="DN182" i="10"/>
  <c r="DG182" i="10"/>
  <c r="DV181" i="10"/>
  <c r="DX181" i="10" s="1"/>
  <c r="DS181" i="10"/>
  <c r="DR181" i="10"/>
  <c r="DN181" i="10"/>
  <c r="DG181" i="10"/>
  <c r="DV180" i="10"/>
  <c r="DX180" i="10" s="1"/>
  <c r="DS180" i="10"/>
  <c r="DR180" i="10"/>
  <c r="DN180" i="10"/>
  <c r="DG180" i="10"/>
  <c r="DW179" i="10"/>
  <c r="DX179" i="10" s="1"/>
  <c r="DS179" i="10"/>
  <c r="DR179" i="10"/>
  <c r="DN179" i="10"/>
  <c r="DG179" i="10"/>
  <c r="DX178" i="10"/>
  <c r="DS178" i="10"/>
  <c r="DR178" i="10"/>
  <c r="DN178" i="10"/>
  <c r="DG178" i="10"/>
  <c r="DW177" i="10"/>
  <c r="DV177" i="10"/>
  <c r="DS177" i="10"/>
  <c r="DR177" i="10"/>
  <c r="DN177" i="10"/>
  <c r="DG177" i="10"/>
  <c r="DW176" i="10"/>
  <c r="DV176" i="10"/>
  <c r="DS176" i="10"/>
  <c r="DR176" i="10"/>
  <c r="DN176" i="10"/>
  <c r="DG176" i="10"/>
  <c r="DW175" i="10"/>
  <c r="DV175" i="10"/>
  <c r="DS175" i="10"/>
  <c r="DR175" i="10"/>
  <c r="DN175" i="10"/>
  <c r="DG175" i="10"/>
  <c r="DW174" i="10"/>
  <c r="DV174" i="10"/>
  <c r="DS174" i="10"/>
  <c r="DR174" i="10"/>
  <c r="DN174" i="10"/>
  <c r="DG174" i="10"/>
  <c r="DU173" i="10"/>
  <c r="DT173" i="10"/>
  <c r="DQ173" i="10"/>
  <c r="DP173" i="10"/>
  <c r="DO173" i="10"/>
  <c r="DM173" i="10"/>
  <c r="DL173" i="10"/>
  <c r="DK173" i="10"/>
  <c r="DJ173" i="10"/>
  <c r="DI173" i="10"/>
  <c r="DH173" i="10"/>
  <c r="DW172" i="10"/>
  <c r="DV172" i="10"/>
  <c r="DS172" i="10"/>
  <c r="DR172" i="10"/>
  <c r="DN172" i="10"/>
  <c r="DG172" i="10"/>
  <c r="DW171" i="10"/>
  <c r="DX171" i="10" s="1"/>
  <c r="DS171" i="10"/>
  <c r="DR171" i="10"/>
  <c r="DN171" i="10"/>
  <c r="DG171" i="10"/>
  <c r="DV170" i="10"/>
  <c r="DS170" i="10"/>
  <c r="DR170" i="10"/>
  <c r="DN170" i="10"/>
  <c r="DG170" i="10"/>
  <c r="DV169" i="10"/>
  <c r="DX169" i="10" s="1"/>
  <c r="DS169" i="10"/>
  <c r="DR169" i="10"/>
  <c r="DN169" i="10"/>
  <c r="DG169" i="10"/>
  <c r="DW168" i="10"/>
  <c r="DX168" i="10" s="1"/>
  <c r="DS168" i="10"/>
  <c r="DR168" i="10"/>
  <c r="DN168" i="10"/>
  <c r="DG168" i="10"/>
  <c r="DX167" i="10"/>
  <c r="DS167" i="10"/>
  <c r="DR167" i="10"/>
  <c r="DN167" i="10"/>
  <c r="DG167" i="10"/>
  <c r="DW166" i="10"/>
  <c r="DV166" i="10"/>
  <c r="DS166" i="10"/>
  <c r="DR166" i="10"/>
  <c r="DN166" i="10"/>
  <c r="DG166" i="10"/>
  <c r="DW165" i="10"/>
  <c r="DV165" i="10"/>
  <c r="DS165" i="10"/>
  <c r="DR165" i="10"/>
  <c r="DN165" i="10"/>
  <c r="DG165" i="10"/>
  <c r="DW164" i="10"/>
  <c r="DV164" i="10"/>
  <c r="DS164" i="10"/>
  <c r="DR164" i="10"/>
  <c r="DN164" i="10"/>
  <c r="DG164" i="10"/>
  <c r="DW163" i="10"/>
  <c r="DV163" i="10"/>
  <c r="DS163" i="10"/>
  <c r="DR163" i="10"/>
  <c r="DN163" i="10"/>
  <c r="DG163" i="10"/>
  <c r="DU162" i="10"/>
  <c r="DT162" i="10"/>
  <c r="DQ162" i="10"/>
  <c r="DP162" i="10"/>
  <c r="DO162" i="10"/>
  <c r="DM162" i="10"/>
  <c r="DL162" i="10"/>
  <c r="DK162" i="10"/>
  <c r="DJ162" i="10"/>
  <c r="DI162" i="10"/>
  <c r="DH162" i="10"/>
  <c r="DW161" i="10"/>
  <c r="DV161" i="10"/>
  <c r="DS161" i="10"/>
  <c r="DR161" i="10"/>
  <c r="DG161" i="10"/>
  <c r="DW160" i="10"/>
  <c r="DS160" i="10"/>
  <c r="DR160" i="10"/>
  <c r="DG160" i="10"/>
  <c r="DW159" i="10"/>
  <c r="DS159" i="10"/>
  <c r="DR159" i="10"/>
  <c r="DG159" i="10"/>
  <c r="DX158" i="10"/>
  <c r="DS158" i="10"/>
  <c r="DR158" i="10"/>
  <c r="DG158" i="10"/>
  <c r="DW157" i="10"/>
  <c r="DV157" i="10"/>
  <c r="DS157" i="10"/>
  <c r="DR157" i="10"/>
  <c r="DG157" i="10"/>
  <c r="DF157" i="10" s="1"/>
  <c r="DU156" i="10"/>
  <c r="DT156" i="10"/>
  <c r="DQ156" i="10"/>
  <c r="DP156" i="10"/>
  <c r="DO156" i="10"/>
  <c r="DM156" i="10"/>
  <c r="DL156" i="10"/>
  <c r="DK156" i="10"/>
  <c r="DJ156" i="10"/>
  <c r="DI156" i="10"/>
  <c r="DH156" i="10"/>
  <c r="DW155" i="10"/>
  <c r="DV155" i="10"/>
  <c r="DS155" i="10"/>
  <c r="DR155" i="10"/>
  <c r="DG155" i="10"/>
  <c r="DW154" i="10"/>
  <c r="DV154" i="10"/>
  <c r="DS154" i="10"/>
  <c r="DR154" i="10"/>
  <c r="DG154" i="10"/>
  <c r="DW153" i="10"/>
  <c r="DX153" i="10" s="1"/>
  <c r="DS153" i="10"/>
  <c r="DR153" i="10"/>
  <c r="DG153" i="10"/>
  <c r="DX152" i="10"/>
  <c r="DS152" i="10"/>
  <c r="DR152" i="10"/>
  <c r="DG152" i="10"/>
  <c r="DW151" i="10"/>
  <c r="DV151" i="10"/>
  <c r="DS151" i="10"/>
  <c r="DR151" i="10"/>
  <c r="DG151" i="10"/>
  <c r="DW150" i="10"/>
  <c r="DV150" i="10"/>
  <c r="DS150" i="10"/>
  <c r="DR150" i="10"/>
  <c r="DG150" i="10"/>
  <c r="DU149" i="10"/>
  <c r="DT149" i="10"/>
  <c r="DQ149" i="10"/>
  <c r="DP149" i="10"/>
  <c r="DO149" i="10"/>
  <c r="DM149" i="10"/>
  <c r="DL149" i="10"/>
  <c r="DK149" i="10"/>
  <c r="DJ149" i="10"/>
  <c r="DI149" i="10"/>
  <c r="DH149" i="10"/>
  <c r="DW148" i="10"/>
  <c r="DV148" i="10"/>
  <c r="DS148" i="10"/>
  <c r="DR148" i="10"/>
  <c r="DG148" i="10"/>
  <c r="DW147" i="10"/>
  <c r="DX147" i="10" s="1"/>
  <c r="DS147" i="10"/>
  <c r="DR147" i="10"/>
  <c r="DG147" i="10"/>
  <c r="DW146" i="10"/>
  <c r="DS146" i="10"/>
  <c r="DR146" i="10"/>
  <c r="DG146" i="10"/>
  <c r="DX145" i="10"/>
  <c r="DS145" i="10"/>
  <c r="DR145" i="10"/>
  <c r="DG145" i="10"/>
  <c r="DW144" i="10"/>
  <c r="DV144" i="10"/>
  <c r="DS144" i="10"/>
  <c r="DR144" i="10"/>
  <c r="DG144" i="10"/>
  <c r="DU143" i="10"/>
  <c r="DT143" i="10"/>
  <c r="DQ143" i="10"/>
  <c r="DP143" i="10"/>
  <c r="DO143" i="10"/>
  <c r="DN143" i="10"/>
  <c r="DM143" i="10"/>
  <c r="DL143" i="10"/>
  <c r="DK143" i="10"/>
  <c r="DJ143" i="10"/>
  <c r="DI143" i="10"/>
  <c r="DH143" i="10"/>
  <c r="DW142" i="10"/>
  <c r="DV142" i="10"/>
  <c r="DS142" i="10"/>
  <c r="DR142" i="10"/>
  <c r="DG142" i="10"/>
  <c r="DF142" i="10" s="1"/>
  <c r="DW141" i="10"/>
  <c r="DX141" i="10" s="1"/>
  <c r="DS141" i="10"/>
  <c r="DR141" i="10"/>
  <c r="DG141" i="10"/>
  <c r="DF141" i="10" s="1"/>
  <c r="DW140" i="10"/>
  <c r="DX140" i="10" s="1"/>
  <c r="DS140" i="10"/>
  <c r="DR140" i="10"/>
  <c r="DG140" i="10"/>
  <c r="DF140" i="10" s="1"/>
  <c r="DX139" i="10"/>
  <c r="DS139" i="10"/>
  <c r="DR139" i="10"/>
  <c r="DG139" i="10"/>
  <c r="DF139" i="10" s="1"/>
  <c r="DW138" i="10"/>
  <c r="DV138" i="10"/>
  <c r="DS138" i="10"/>
  <c r="DR138" i="10"/>
  <c r="DG138" i="10"/>
  <c r="DF138" i="10" s="1"/>
  <c r="DU137" i="10"/>
  <c r="DT137" i="10"/>
  <c r="DQ137" i="10"/>
  <c r="DP137" i="10"/>
  <c r="DO137" i="10"/>
  <c r="DM137" i="10"/>
  <c r="DL137" i="10"/>
  <c r="DK137" i="10"/>
  <c r="DJ137" i="10"/>
  <c r="DI137" i="10"/>
  <c r="DH137" i="10"/>
  <c r="DX136" i="10"/>
  <c r="DS136" i="10"/>
  <c r="DR136" i="10"/>
  <c r="DG136" i="10"/>
  <c r="DW135" i="10"/>
  <c r="DV135" i="10"/>
  <c r="DS135" i="10"/>
  <c r="DR135" i="10"/>
  <c r="DG135" i="10"/>
  <c r="DU134" i="10"/>
  <c r="DT134" i="10"/>
  <c r="DQ134" i="10"/>
  <c r="DP134" i="10"/>
  <c r="DO134" i="10"/>
  <c r="DM134" i="10"/>
  <c r="DL134" i="10"/>
  <c r="DK134" i="10"/>
  <c r="DJ134" i="10"/>
  <c r="DI134" i="10"/>
  <c r="DH134" i="10"/>
  <c r="DW133" i="10"/>
  <c r="DV133" i="10"/>
  <c r="DS133" i="10"/>
  <c r="DR133" i="10"/>
  <c r="DG133" i="10"/>
  <c r="DX132" i="10"/>
  <c r="DS132" i="10"/>
  <c r="DR132" i="10"/>
  <c r="DG132" i="10"/>
  <c r="DW131" i="10"/>
  <c r="DV131" i="10"/>
  <c r="DS131" i="10"/>
  <c r="DR131" i="10"/>
  <c r="DG131" i="10"/>
  <c r="DU130" i="10"/>
  <c r="DT130" i="10"/>
  <c r="DQ130" i="10"/>
  <c r="DP130" i="10"/>
  <c r="DO130" i="10"/>
  <c r="DM130" i="10"/>
  <c r="DL130" i="10"/>
  <c r="DK130" i="10"/>
  <c r="DJ130" i="10"/>
  <c r="DI130" i="10"/>
  <c r="DH130" i="10"/>
  <c r="DX129" i="10"/>
  <c r="DS129" i="10"/>
  <c r="DR129" i="10"/>
  <c r="DG129" i="10"/>
  <c r="DW128" i="10"/>
  <c r="DW130" i="10" s="1"/>
  <c r="DV128" i="10"/>
  <c r="DV130" i="10" s="1"/>
  <c r="DS128" i="10"/>
  <c r="DR128" i="10"/>
  <c r="DG128" i="10"/>
  <c r="DU127" i="10"/>
  <c r="DT127" i="10"/>
  <c r="DQ127" i="10"/>
  <c r="DP127" i="10"/>
  <c r="DO127" i="10"/>
  <c r="DM127" i="10"/>
  <c r="DL127" i="10"/>
  <c r="DK127" i="10"/>
  <c r="DJ127" i="10"/>
  <c r="DI127" i="10"/>
  <c r="DH127" i="10"/>
  <c r="DX126" i="10"/>
  <c r="DS126" i="10"/>
  <c r="DR126" i="10"/>
  <c r="DG126" i="10"/>
  <c r="DF126" i="10" s="1"/>
  <c r="DW125" i="10"/>
  <c r="DV125" i="10"/>
  <c r="DV127" i="10" s="1"/>
  <c r="DS125" i="10"/>
  <c r="DR125" i="10"/>
  <c r="DN127" i="10"/>
  <c r="DG125" i="10"/>
  <c r="DF125" i="10" s="1"/>
  <c r="DU124" i="10"/>
  <c r="DT124" i="10"/>
  <c r="DQ124" i="10"/>
  <c r="DP124" i="10"/>
  <c r="DO124" i="10"/>
  <c r="DN124" i="10"/>
  <c r="DM124" i="10"/>
  <c r="DL124" i="10"/>
  <c r="DK124" i="10"/>
  <c r="DJ124" i="10"/>
  <c r="DI124" i="10"/>
  <c r="DH124" i="10"/>
  <c r="DW123" i="10"/>
  <c r="DV123" i="10"/>
  <c r="DS123" i="10"/>
  <c r="DR123" i="10"/>
  <c r="DG123" i="10"/>
  <c r="DF123" i="10" s="1"/>
  <c r="DW122" i="10"/>
  <c r="DS122" i="10"/>
  <c r="DR122" i="10"/>
  <c r="DG122" i="10"/>
  <c r="DF122" i="10" s="1"/>
  <c r="DX121" i="10"/>
  <c r="DS121" i="10"/>
  <c r="DR121" i="10"/>
  <c r="DG121" i="10"/>
  <c r="DF121" i="10" s="1"/>
  <c r="DW120" i="10"/>
  <c r="DV120" i="10"/>
  <c r="DS120" i="10"/>
  <c r="DR120" i="10"/>
  <c r="DG120" i="10"/>
  <c r="DU119" i="10"/>
  <c r="DT119" i="10"/>
  <c r="DQ119" i="10"/>
  <c r="DP119" i="10"/>
  <c r="DO119" i="10"/>
  <c r="DM119" i="10"/>
  <c r="DL119" i="10"/>
  <c r="DK119" i="10"/>
  <c r="DJ119" i="10"/>
  <c r="DI119" i="10"/>
  <c r="DH119" i="10"/>
  <c r="DW118" i="10"/>
  <c r="DV118" i="10"/>
  <c r="DS118" i="10"/>
  <c r="DR118" i="10"/>
  <c r="DG118" i="10"/>
  <c r="DW117" i="10"/>
  <c r="DS117" i="10"/>
  <c r="DR117" i="10"/>
  <c r="DG117" i="10"/>
  <c r="DX116" i="10"/>
  <c r="DS116" i="10"/>
  <c r="DR116" i="10"/>
  <c r="DG116" i="10"/>
  <c r="DW115" i="10"/>
  <c r="DV115" i="10"/>
  <c r="DS115" i="10"/>
  <c r="DR115" i="10"/>
  <c r="DG115" i="10"/>
  <c r="DU114" i="10"/>
  <c r="DT114" i="10"/>
  <c r="DQ114" i="10"/>
  <c r="DP114" i="10"/>
  <c r="DO114" i="10"/>
  <c r="DN114" i="10"/>
  <c r="DM114" i="10"/>
  <c r="DL114" i="10"/>
  <c r="DK114" i="10"/>
  <c r="DJ114" i="10"/>
  <c r="DI114" i="10"/>
  <c r="DH114" i="10"/>
  <c r="DW113" i="10"/>
  <c r="DX113" i="10" s="1"/>
  <c r="DS113" i="10"/>
  <c r="DR113" i="10"/>
  <c r="DG113" i="10"/>
  <c r="DF113" i="10" s="1"/>
  <c r="DW112" i="10"/>
  <c r="DX112" i="10" s="1"/>
  <c r="DS112" i="10"/>
  <c r="DR112" i="10"/>
  <c r="DG112" i="10"/>
  <c r="DF112" i="10" s="1"/>
  <c r="DX111" i="10"/>
  <c r="DS111" i="10"/>
  <c r="DR111" i="10"/>
  <c r="DG111" i="10"/>
  <c r="DF111" i="10" s="1"/>
  <c r="DW110" i="10"/>
  <c r="DV110" i="10"/>
  <c r="DV114" i="10" s="1"/>
  <c r="DS110" i="10"/>
  <c r="DR110" i="10"/>
  <c r="DG110" i="10"/>
  <c r="DU109" i="10"/>
  <c r="DT109" i="10"/>
  <c r="DQ109" i="10"/>
  <c r="DP109" i="10"/>
  <c r="DO109" i="10"/>
  <c r="DM109" i="10"/>
  <c r="DL109" i="10"/>
  <c r="DK109" i="10"/>
  <c r="DJ109" i="10"/>
  <c r="DI109" i="10"/>
  <c r="DH109" i="10"/>
  <c r="DW108" i="10"/>
  <c r="DS108" i="10"/>
  <c r="DR108" i="10"/>
  <c r="DN108" i="10"/>
  <c r="DG108" i="10"/>
  <c r="DX107" i="10"/>
  <c r="DS107" i="10"/>
  <c r="DR107" i="10"/>
  <c r="DN107" i="10"/>
  <c r="DG107" i="10"/>
  <c r="DW106" i="10"/>
  <c r="DV106" i="10"/>
  <c r="DS106" i="10"/>
  <c r="DR106" i="10"/>
  <c r="DN106" i="10"/>
  <c r="DG106" i="10"/>
  <c r="DW105" i="10"/>
  <c r="DV105" i="10"/>
  <c r="DS105" i="10"/>
  <c r="DR105" i="10"/>
  <c r="DN105" i="10"/>
  <c r="DG105" i="10"/>
  <c r="DU104" i="10"/>
  <c r="DT104" i="10"/>
  <c r="DQ104" i="10"/>
  <c r="DP104" i="10"/>
  <c r="DO104" i="10"/>
  <c r="DM104" i="10"/>
  <c r="DL104" i="10"/>
  <c r="DK104" i="10"/>
  <c r="DJ104" i="10"/>
  <c r="DI104" i="10"/>
  <c r="DH104" i="10"/>
  <c r="DW103" i="10"/>
  <c r="DV103" i="10"/>
  <c r="DS103" i="10"/>
  <c r="DR103" i="10"/>
  <c r="DN103" i="10"/>
  <c r="DG103" i="10"/>
  <c r="DW102" i="10"/>
  <c r="DS102" i="10"/>
  <c r="DR102" i="10"/>
  <c r="DN102" i="10"/>
  <c r="DG102" i="10"/>
  <c r="DX101" i="10"/>
  <c r="DS101" i="10"/>
  <c r="DR101" i="10"/>
  <c r="DN101" i="10"/>
  <c r="DG101" i="10"/>
  <c r="DW100" i="10"/>
  <c r="DV100" i="10"/>
  <c r="DS100" i="10"/>
  <c r="DR100" i="10"/>
  <c r="DN100" i="10"/>
  <c r="DG100" i="10"/>
  <c r="DU99" i="10"/>
  <c r="DT99" i="10"/>
  <c r="DQ99" i="10"/>
  <c r="DP99" i="10"/>
  <c r="DO99" i="10"/>
  <c r="DM99" i="10"/>
  <c r="DL99" i="10"/>
  <c r="DJ99" i="10"/>
  <c r="DI99" i="10"/>
  <c r="DH99" i="10"/>
  <c r="DW98" i="10"/>
  <c r="DV98" i="10"/>
  <c r="DS98" i="10"/>
  <c r="DR98" i="10"/>
  <c r="DN98" i="10"/>
  <c r="DG98" i="10"/>
  <c r="DW97" i="10"/>
  <c r="DV97" i="10"/>
  <c r="DS97" i="10"/>
  <c r="DR97" i="10"/>
  <c r="DN97" i="10"/>
  <c r="DG97" i="10"/>
  <c r="DW96" i="10"/>
  <c r="DV96" i="10"/>
  <c r="DS96" i="10"/>
  <c r="DR96" i="10"/>
  <c r="DN96" i="10"/>
  <c r="DG96" i="10"/>
  <c r="DW95" i="10"/>
  <c r="DS95" i="10"/>
  <c r="DR95" i="10"/>
  <c r="DN95" i="10"/>
  <c r="DG95" i="10"/>
  <c r="DW94" i="10"/>
  <c r="DX94" i="10" s="1"/>
  <c r="DS94" i="10"/>
  <c r="DR94" i="10"/>
  <c r="DN94" i="10"/>
  <c r="DG94" i="10"/>
  <c r="DW93" i="10"/>
  <c r="DS93" i="10"/>
  <c r="DR93" i="10"/>
  <c r="DN93" i="10"/>
  <c r="DG93" i="10"/>
  <c r="DX92" i="10"/>
  <c r="DS92" i="10"/>
  <c r="DR92" i="10"/>
  <c r="DN92" i="10"/>
  <c r="DG92" i="10"/>
  <c r="DW91" i="10"/>
  <c r="DS91" i="10"/>
  <c r="DN91" i="10"/>
  <c r="DU90" i="10"/>
  <c r="DT90" i="10"/>
  <c r="DQ90" i="10"/>
  <c r="DP90" i="10"/>
  <c r="DO90" i="10"/>
  <c r="DN90" i="10"/>
  <c r="DM90" i="10"/>
  <c r="DL90" i="10"/>
  <c r="DK90" i="10"/>
  <c r="DJ90" i="10"/>
  <c r="DI90" i="10"/>
  <c r="DH90" i="10"/>
  <c r="DW89" i="10"/>
  <c r="DV89" i="10"/>
  <c r="DS89" i="10"/>
  <c r="DR89" i="10"/>
  <c r="DG89" i="10"/>
  <c r="DF89" i="10" s="1"/>
  <c r="DW88" i="10"/>
  <c r="DV88" i="10"/>
  <c r="DS88" i="10"/>
  <c r="DR88" i="10"/>
  <c r="DG88" i="10"/>
  <c r="DF88" i="10" s="1"/>
  <c r="DX87" i="10"/>
  <c r="DS87" i="10"/>
  <c r="DR87" i="10"/>
  <c r="DG87" i="10"/>
  <c r="DF87" i="10" s="1"/>
  <c r="DW86" i="10"/>
  <c r="DV86" i="10"/>
  <c r="DS86" i="10"/>
  <c r="DR86" i="10"/>
  <c r="DG86" i="10"/>
  <c r="DU85" i="10"/>
  <c r="DT85" i="10"/>
  <c r="DQ85" i="10"/>
  <c r="DP85" i="10"/>
  <c r="DO85" i="10"/>
  <c r="DM85" i="10"/>
  <c r="DL85" i="10"/>
  <c r="DK85" i="10"/>
  <c r="DJ85" i="10"/>
  <c r="DI85" i="10"/>
  <c r="DH85" i="10"/>
  <c r="DW84" i="10"/>
  <c r="DV84" i="10"/>
  <c r="DS84" i="10"/>
  <c r="DR84" i="10"/>
  <c r="DN84" i="10"/>
  <c r="DG84" i="10"/>
  <c r="DW83" i="10"/>
  <c r="DS83" i="10"/>
  <c r="DR83" i="10"/>
  <c r="DN83" i="10"/>
  <c r="DG83" i="10"/>
  <c r="DX82" i="10"/>
  <c r="DS82" i="10"/>
  <c r="DR82" i="10"/>
  <c r="DN82" i="10"/>
  <c r="DG82" i="10"/>
  <c r="DW81" i="10"/>
  <c r="DV81" i="10"/>
  <c r="DS81" i="10"/>
  <c r="DR81" i="10"/>
  <c r="DN81" i="10"/>
  <c r="DG81" i="10"/>
  <c r="DU80" i="10"/>
  <c r="DT80" i="10"/>
  <c r="DQ80" i="10"/>
  <c r="DP80" i="10"/>
  <c r="DO80" i="10"/>
  <c r="DM80" i="10"/>
  <c r="DL80" i="10"/>
  <c r="DK80" i="10"/>
  <c r="DJ80" i="10"/>
  <c r="DI80" i="10"/>
  <c r="DH80" i="10"/>
  <c r="DW79" i="10"/>
  <c r="DV79" i="10"/>
  <c r="DS79" i="10"/>
  <c r="DR79" i="10"/>
  <c r="DN79" i="10"/>
  <c r="DG79" i="10"/>
  <c r="DX78" i="10"/>
  <c r="DS78" i="10"/>
  <c r="DR78" i="10"/>
  <c r="DN78" i="10"/>
  <c r="DG78" i="10"/>
  <c r="DW77" i="10"/>
  <c r="DV77" i="10"/>
  <c r="DS77" i="10"/>
  <c r="DR77" i="10"/>
  <c r="DN77" i="10"/>
  <c r="DG77" i="10"/>
  <c r="DU76" i="10"/>
  <c r="DT76" i="10"/>
  <c r="DQ76" i="10"/>
  <c r="DP76" i="10"/>
  <c r="DO76" i="10"/>
  <c r="DM76" i="10"/>
  <c r="DL76" i="10"/>
  <c r="DK76" i="10"/>
  <c r="DJ76" i="10"/>
  <c r="DI76" i="10"/>
  <c r="DH76" i="10"/>
  <c r="DW75" i="10"/>
  <c r="DV75" i="10"/>
  <c r="DS75" i="10"/>
  <c r="DR75" i="10"/>
  <c r="DN75" i="10"/>
  <c r="DG75" i="10"/>
  <c r="DW74" i="10"/>
  <c r="DS74" i="10"/>
  <c r="DR74" i="10"/>
  <c r="DN74" i="10"/>
  <c r="DG74" i="10"/>
  <c r="DX73" i="10"/>
  <c r="DS73" i="10"/>
  <c r="DR73" i="10"/>
  <c r="DN73" i="10"/>
  <c r="DG73" i="10"/>
  <c r="DW72" i="10"/>
  <c r="DV72" i="10"/>
  <c r="DS72" i="10"/>
  <c r="DR72" i="10"/>
  <c r="DN72" i="10"/>
  <c r="DG72" i="10"/>
  <c r="DU71" i="10"/>
  <c r="DT71" i="10"/>
  <c r="DQ71" i="10"/>
  <c r="DP71" i="10"/>
  <c r="DO71" i="10"/>
  <c r="DM71" i="10"/>
  <c r="DL71" i="10"/>
  <c r="DK71" i="10"/>
  <c r="DJ71" i="10"/>
  <c r="DI71" i="10"/>
  <c r="DH71" i="10"/>
  <c r="DW70" i="10"/>
  <c r="DV70" i="10"/>
  <c r="DS70" i="10"/>
  <c r="DR70" i="10"/>
  <c r="DN70" i="10"/>
  <c r="DG70" i="10"/>
  <c r="DW69" i="10"/>
  <c r="DX69" i="10" s="1"/>
  <c r="DS69" i="10"/>
  <c r="DR69" i="10"/>
  <c r="DN69" i="10"/>
  <c r="DG69" i="10"/>
  <c r="DX68" i="10"/>
  <c r="DS68" i="10"/>
  <c r="DR68" i="10"/>
  <c r="DN68" i="10"/>
  <c r="DG68" i="10"/>
  <c r="DW67" i="10"/>
  <c r="DV67" i="10"/>
  <c r="DS67" i="10"/>
  <c r="DR67" i="10"/>
  <c r="DN67" i="10"/>
  <c r="DG67" i="10"/>
  <c r="DU66" i="10"/>
  <c r="DT66" i="10"/>
  <c r="DQ66" i="10"/>
  <c r="DP66" i="10"/>
  <c r="DO66" i="10"/>
  <c r="DN66" i="10"/>
  <c r="DM66" i="10"/>
  <c r="DL66" i="10"/>
  <c r="DK66" i="10"/>
  <c r="DJ66" i="10"/>
  <c r="DI66" i="10"/>
  <c r="DH66" i="10"/>
  <c r="DW65" i="10"/>
  <c r="DV65" i="10"/>
  <c r="DS65" i="10"/>
  <c r="DR65" i="10"/>
  <c r="DG65" i="10"/>
  <c r="DF65" i="10" s="1"/>
  <c r="DX64" i="10"/>
  <c r="DS64" i="10"/>
  <c r="DR64" i="10"/>
  <c r="DG64" i="10"/>
  <c r="DW63" i="10"/>
  <c r="DV63" i="10"/>
  <c r="DS63" i="10"/>
  <c r="DR63" i="10"/>
  <c r="DG63" i="10"/>
  <c r="DF63" i="10" s="1"/>
  <c r="DU62" i="10"/>
  <c r="DT62" i="10"/>
  <c r="DQ62" i="10"/>
  <c r="DP62" i="10"/>
  <c r="DO62" i="10"/>
  <c r="DM62" i="10"/>
  <c r="DL62" i="10"/>
  <c r="DK62" i="10"/>
  <c r="DJ62" i="10"/>
  <c r="DI62" i="10"/>
  <c r="DH62" i="10"/>
  <c r="DX61" i="10"/>
  <c r="DS61" i="10"/>
  <c r="DR61" i="10"/>
  <c r="DN61" i="10"/>
  <c r="DG61" i="10"/>
  <c r="DW60" i="10"/>
  <c r="DW62" i="10" s="1"/>
  <c r="DV60" i="10"/>
  <c r="DV62" i="10" s="1"/>
  <c r="DS60" i="10"/>
  <c r="DN60" i="10"/>
  <c r="DG60" i="10"/>
  <c r="DU59" i="10"/>
  <c r="DT59" i="10"/>
  <c r="DQ59" i="10"/>
  <c r="DP59" i="10"/>
  <c r="DO59" i="10"/>
  <c r="DM59" i="10"/>
  <c r="DL59" i="10"/>
  <c r="DK59" i="10"/>
  <c r="DJ59" i="10"/>
  <c r="DI59" i="10"/>
  <c r="DH59" i="10"/>
  <c r="DW58" i="10"/>
  <c r="DV58" i="10"/>
  <c r="DS58" i="10"/>
  <c r="DR58" i="10"/>
  <c r="DN58" i="10"/>
  <c r="DG58" i="10"/>
  <c r="DW57" i="10"/>
  <c r="DS57" i="10"/>
  <c r="DR57" i="10"/>
  <c r="DN57" i="10"/>
  <c r="DG57" i="10"/>
  <c r="DX56" i="10"/>
  <c r="DS56" i="10"/>
  <c r="DR56" i="10"/>
  <c r="DN56" i="10"/>
  <c r="DG56" i="10"/>
  <c r="DW55" i="10"/>
  <c r="DV55" i="10"/>
  <c r="DS55" i="10"/>
  <c r="DR55" i="10"/>
  <c r="DN55" i="10"/>
  <c r="DG55" i="10"/>
  <c r="DU54" i="10"/>
  <c r="DT54" i="10"/>
  <c r="DQ54" i="10"/>
  <c r="DP54" i="10"/>
  <c r="DO54" i="10"/>
  <c r="DM54" i="10"/>
  <c r="DL54" i="10"/>
  <c r="DK54" i="10"/>
  <c r="DJ54" i="10"/>
  <c r="DI54" i="10"/>
  <c r="DH54" i="10"/>
  <c r="DX53" i="10"/>
  <c r="DS53" i="10"/>
  <c r="DR53" i="10"/>
  <c r="DN53" i="10"/>
  <c r="DG53" i="10"/>
  <c r="DW52" i="10"/>
  <c r="DW54" i="10" s="1"/>
  <c r="DV52" i="10"/>
  <c r="DV54" i="10" s="1"/>
  <c r="DS52" i="10"/>
  <c r="DR52" i="10"/>
  <c r="DN52" i="10"/>
  <c r="DN54" i="10" s="1"/>
  <c r="DG52" i="10"/>
  <c r="DU51" i="10"/>
  <c r="DT51" i="10"/>
  <c r="DQ51" i="10"/>
  <c r="DP51" i="10"/>
  <c r="DO51" i="10"/>
  <c r="DM51" i="10"/>
  <c r="DL51" i="10"/>
  <c r="DK51" i="10"/>
  <c r="DJ51" i="10"/>
  <c r="DI51" i="10"/>
  <c r="DH51" i="10"/>
  <c r="DW50" i="10"/>
  <c r="DV50" i="10"/>
  <c r="DS50" i="10"/>
  <c r="DR50" i="10"/>
  <c r="DN50" i="10"/>
  <c r="DG50" i="10"/>
  <c r="DX49" i="10"/>
  <c r="DS49" i="10"/>
  <c r="DR49" i="10"/>
  <c r="DN49" i="10"/>
  <c r="DG49" i="10"/>
  <c r="DW48" i="10"/>
  <c r="DV48" i="10"/>
  <c r="DS48" i="10"/>
  <c r="DR48" i="10"/>
  <c r="DN48" i="10"/>
  <c r="DG48" i="10"/>
  <c r="DU47" i="10"/>
  <c r="DT47" i="10"/>
  <c r="DQ47" i="10"/>
  <c r="DP47" i="10"/>
  <c r="DO47" i="10"/>
  <c r="DM47" i="10"/>
  <c r="DL47" i="10"/>
  <c r="DK47" i="10"/>
  <c r="DJ47" i="10"/>
  <c r="DI47" i="10"/>
  <c r="DH47" i="10"/>
  <c r="DX46" i="10"/>
  <c r="DS46" i="10"/>
  <c r="DR46" i="10"/>
  <c r="DG46" i="10"/>
  <c r="DW45" i="10"/>
  <c r="DV45" i="10"/>
  <c r="DS45" i="10"/>
  <c r="DR45" i="10"/>
  <c r="DN47" i="10"/>
  <c r="DG45" i="10"/>
  <c r="DU44" i="10"/>
  <c r="DT44" i="10"/>
  <c r="DQ44" i="10"/>
  <c r="DP44" i="10"/>
  <c r="DO44" i="10"/>
  <c r="DM44" i="10"/>
  <c r="DL44" i="10"/>
  <c r="DK44" i="10"/>
  <c r="DJ44" i="10"/>
  <c r="DI44" i="10"/>
  <c r="DH44" i="10"/>
  <c r="DX43" i="10"/>
  <c r="DS43" i="10"/>
  <c r="DR43" i="10"/>
  <c r="DG43" i="10"/>
  <c r="DW42" i="10"/>
  <c r="DW44" i="10" s="1"/>
  <c r="DV42" i="10"/>
  <c r="DV44" i="10" s="1"/>
  <c r="DS42" i="10"/>
  <c r="DN44" i="10"/>
  <c r="DG42" i="10"/>
  <c r="DU41" i="10"/>
  <c r="DT41" i="10"/>
  <c r="DQ41" i="10"/>
  <c r="DP41" i="10"/>
  <c r="DO41" i="10"/>
  <c r="DM41" i="10"/>
  <c r="DL41" i="10"/>
  <c r="DK41" i="10"/>
  <c r="DJ41" i="10"/>
  <c r="DI41" i="10"/>
  <c r="DH41" i="10"/>
  <c r="DW40" i="10"/>
  <c r="DV40" i="10"/>
  <c r="DS40" i="10"/>
  <c r="DR40" i="10"/>
  <c r="DN40" i="10"/>
  <c r="DG40" i="10"/>
  <c r="DX39" i="10"/>
  <c r="DS39" i="10"/>
  <c r="DR39" i="10"/>
  <c r="DN39" i="10"/>
  <c r="DG39" i="10"/>
  <c r="DW38" i="10"/>
  <c r="DV38" i="10"/>
  <c r="DS38" i="10"/>
  <c r="DR38" i="10"/>
  <c r="DN38" i="10"/>
  <c r="DG38" i="10"/>
  <c r="DU37" i="10"/>
  <c r="DT37" i="10"/>
  <c r="DQ37" i="10"/>
  <c r="DP37" i="10"/>
  <c r="DO37" i="10"/>
  <c r="DN37" i="10"/>
  <c r="DM37" i="10"/>
  <c r="DL37" i="10"/>
  <c r="DK37" i="10"/>
  <c r="DJ37" i="10"/>
  <c r="DI37" i="10"/>
  <c r="DH37" i="10"/>
  <c r="DX36" i="10"/>
  <c r="DS36" i="10"/>
  <c r="DR36" i="10"/>
  <c r="DG36" i="10"/>
  <c r="DF36" i="10" s="1"/>
  <c r="DW35" i="10"/>
  <c r="DV35" i="10"/>
  <c r="DV37" i="10" s="1"/>
  <c r="DS35" i="10"/>
  <c r="DR35" i="10"/>
  <c r="DG35" i="10"/>
  <c r="DF35" i="10" s="1"/>
  <c r="DU34" i="10"/>
  <c r="DT34" i="10"/>
  <c r="DQ34" i="10"/>
  <c r="DP34" i="10"/>
  <c r="DO34" i="10"/>
  <c r="DM34" i="10"/>
  <c r="DL34" i="10"/>
  <c r="DK34" i="10"/>
  <c r="DJ34" i="10"/>
  <c r="DI34" i="10"/>
  <c r="DH34" i="10"/>
  <c r="DW33" i="10"/>
  <c r="DX33" i="10" s="1"/>
  <c r="DS33" i="10"/>
  <c r="DR33" i="10"/>
  <c r="DN33" i="10"/>
  <c r="DG33" i="10"/>
  <c r="DX32" i="10"/>
  <c r="DS32" i="10"/>
  <c r="DR32" i="10"/>
  <c r="DN32" i="10"/>
  <c r="DG32" i="10"/>
  <c r="DW31" i="10"/>
  <c r="DV31" i="10"/>
  <c r="DS31" i="10"/>
  <c r="DR31" i="10"/>
  <c r="DN31" i="10"/>
  <c r="DG31" i="10"/>
  <c r="DU30" i="10"/>
  <c r="DT30" i="10"/>
  <c r="DQ30" i="10"/>
  <c r="DP30" i="10"/>
  <c r="DO30" i="10"/>
  <c r="DM30" i="10"/>
  <c r="DL30" i="10"/>
  <c r="DK30" i="10"/>
  <c r="DJ30" i="10"/>
  <c r="DI30" i="10"/>
  <c r="DH30" i="10"/>
  <c r="DW29" i="10"/>
  <c r="DX29" i="10" s="1"/>
  <c r="DS29" i="10"/>
  <c r="DR29" i="10"/>
  <c r="DN29" i="10"/>
  <c r="DG29" i="10"/>
  <c r="DX28" i="10"/>
  <c r="DS28" i="10"/>
  <c r="DR28" i="10"/>
  <c r="DN28" i="10"/>
  <c r="DG28" i="10"/>
  <c r="DW27" i="10"/>
  <c r="DV27" i="10"/>
  <c r="DS27" i="10"/>
  <c r="DR27" i="10"/>
  <c r="DN27" i="10"/>
  <c r="DG27" i="10"/>
  <c r="DU26" i="10"/>
  <c r="DT26" i="10"/>
  <c r="DQ26" i="10"/>
  <c r="DP26" i="10"/>
  <c r="DO26" i="10"/>
  <c r="DN26" i="10"/>
  <c r="DM26" i="10"/>
  <c r="DL26" i="10"/>
  <c r="DK26" i="10"/>
  <c r="DJ26" i="10"/>
  <c r="DI26" i="10"/>
  <c r="DH26" i="10"/>
  <c r="DX25" i="10"/>
  <c r="DS25" i="10"/>
  <c r="DR25" i="10"/>
  <c r="DG25" i="10"/>
  <c r="DF25" i="10" s="1"/>
  <c r="DW24" i="10"/>
  <c r="DW26" i="10" s="1"/>
  <c r="DV24" i="10"/>
  <c r="DV26" i="10" s="1"/>
  <c r="DS24" i="10"/>
  <c r="DR24" i="10"/>
  <c r="DG24" i="10"/>
  <c r="DU23" i="10"/>
  <c r="DT23" i="10"/>
  <c r="DQ23" i="10"/>
  <c r="DP23" i="10"/>
  <c r="DO23" i="10"/>
  <c r="DM23" i="10"/>
  <c r="DL23" i="10"/>
  <c r="DK23" i="10"/>
  <c r="DJ23" i="10"/>
  <c r="DI23" i="10"/>
  <c r="DH23" i="10"/>
  <c r="DX22" i="10"/>
  <c r="DS22" i="10"/>
  <c r="DR22" i="10"/>
  <c r="DG22" i="10"/>
  <c r="DW21" i="10"/>
  <c r="DW23" i="10" s="1"/>
  <c r="DV21" i="10"/>
  <c r="DV23" i="10" s="1"/>
  <c r="DS21" i="10"/>
  <c r="DR21" i="10"/>
  <c r="DN23" i="10"/>
  <c r="DG21" i="10"/>
  <c r="DU20" i="10"/>
  <c r="DT20" i="10"/>
  <c r="DQ20" i="10"/>
  <c r="DP20" i="10"/>
  <c r="DO20" i="10"/>
  <c r="DM20" i="10"/>
  <c r="DL20" i="10"/>
  <c r="DK20" i="10"/>
  <c r="DJ20" i="10"/>
  <c r="DI20" i="10"/>
  <c r="DH20" i="10"/>
  <c r="DX19" i="10"/>
  <c r="DS19" i="10"/>
  <c r="DR19" i="10"/>
  <c r="DG19" i="10"/>
  <c r="DW18" i="10"/>
  <c r="DW20" i="10" s="1"/>
  <c r="DV18" i="10"/>
  <c r="DS18" i="10"/>
  <c r="DR18" i="10"/>
  <c r="DG18" i="10"/>
  <c r="DU17" i="10"/>
  <c r="DT17" i="10"/>
  <c r="DQ17" i="10"/>
  <c r="DP17" i="10"/>
  <c r="DO17" i="10"/>
  <c r="DN17" i="10"/>
  <c r="DM17" i="10"/>
  <c r="DL17" i="10"/>
  <c r="DK17" i="10"/>
  <c r="DJ17" i="10"/>
  <c r="DI17" i="10"/>
  <c r="DH17" i="10"/>
  <c r="DX16" i="10"/>
  <c r="DS16" i="10"/>
  <c r="DR16" i="10"/>
  <c r="DG16" i="10"/>
  <c r="DF16" i="10" s="1"/>
  <c r="DW15" i="10"/>
  <c r="DW17" i="10" s="1"/>
  <c r="DV15" i="10"/>
  <c r="DV17" i="10" s="1"/>
  <c r="DS15" i="10"/>
  <c r="DR15" i="10"/>
  <c r="DG15" i="10"/>
  <c r="DU14" i="10"/>
  <c r="DT14" i="10"/>
  <c r="DQ14" i="10"/>
  <c r="DP14" i="10"/>
  <c r="DO14" i="10"/>
  <c r="DM14" i="10"/>
  <c r="DL14" i="10"/>
  <c r="DK14" i="10"/>
  <c r="DJ14" i="10"/>
  <c r="DI14" i="10"/>
  <c r="DH14" i="10"/>
  <c r="DW13" i="10"/>
  <c r="DS13" i="10"/>
  <c r="DR13" i="10"/>
  <c r="DN13" i="10"/>
  <c r="DG13" i="10"/>
  <c r="DX12" i="10"/>
  <c r="DS12" i="10"/>
  <c r="DR12" i="10"/>
  <c r="DN12" i="10"/>
  <c r="DG12" i="10"/>
  <c r="DW11" i="10"/>
  <c r="DV11" i="10"/>
  <c r="DS11" i="10"/>
  <c r="DR11" i="10"/>
  <c r="DN11" i="10"/>
  <c r="DG11" i="10"/>
  <c r="DU10" i="10"/>
  <c r="DT10" i="10"/>
  <c r="DQ10" i="10"/>
  <c r="DP10" i="10"/>
  <c r="DO10" i="10"/>
  <c r="DM10" i="10"/>
  <c r="DL10" i="10"/>
  <c r="DK10" i="10"/>
  <c r="DJ10" i="10"/>
  <c r="DI10" i="10"/>
  <c r="DH10" i="10"/>
  <c r="DW9" i="10"/>
  <c r="DS9" i="10"/>
  <c r="DR9" i="10"/>
  <c r="DN9" i="10"/>
  <c r="DG9" i="10"/>
  <c r="DX8" i="10"/>
  <c r="DS8" i="10"/>
  <c r="DR8" i="10"/>
  <c r="DN8" i="10"/>
  <c r="DG8" i="10"/>
  <c r="DW7" i="10"/>
  <c r="DS7" i="10"/>
  <c r="DR7" i="10"/>
  <c r="DN7" i="10"/>
  <c r="DG7" i="10"/>
  <c r="DR198" i="10" l="1"/>
  <c r="DS20" i="10"/>
  <c r="DS47" i="10"/>
  <c r="DR265" i="10"/>
  <c r="DF276" i="10"/>
  <c r="DN268" i="10"/>
  <c r="DS137" i="10"/>
  <c r="DG20" i="10"/>
  <c r="DS262" i="10"/>
  <c r="DG137" i="10"/>
  <c r="DF50" i="10"/>
  <c r="DF60" i="10"/>
  <c r="DF97" i="10"/>
  <c r="DF98" i="10"/>
  <c r="DS277" i="10"/>
  <c r="DX7" i="10"/>
  <c r="DF11" i="10"/>
  <c r="DF84" i="10"/>
  <c r="DS265" i="10"/>
  <c r="DN62" i="10"/>
  <c r="DF72" i="10"/>
  <c r="DF73" i="10"/>
  <c r="DX79" i="10"/>
  <c r="DF95" i="10"/>
  <c r="DF106" i="10"/>
  <c r="DR62" i="10"/>
  <c r="DF108" i="10"/>
  <c r="DX27" i="10"/>
  <c r="DX30" i="10" s="1"/>
  <c r="DF163" i="10"/>
  <c r="DF174" i="10"/>
  <c r="DF176" i="10"/>
  <c r="DF177" i="10"/>
  <c r="DX18" i="10"/>
  <c r="DX20" i="10" s="1"/>
  <c r="DF22" i="10"/>
  <c r="DF150" i="10"/>
  <c r="DF152" i="10"/>
  <c r="DX202" i="10"/>
  <c r="DF241" i="10"/>
  <c r="DF209" i="10"/>
  <c r="DX55" i="10"/>
  <c r="DF77" i="10"/>
  <c r="DX84" i="10"/>
  <c r="DX133" i="10"/>
  <c r="DF94" i="10"/>
  <c r="DX100" i="10"/>
  <c r="DF168" i="10"/>
  <c r="DF179" i="10"/>
  <c r="DF189" i="10"/>
  <c r="DF219" i="10"/>
  <c r="DF220" i="10"/>
  <c r="DN277" i="10"/>
  <c r="DF58" i="10"/>
  <c r="DV76" i="10"/>
  <c r="DS198" i="10"/>
  <c r="DV272" i="10"/>
  <c r="DS268" i="10"/>
  <c r="DR268" i="10"/>
  <c r="DN265" i="10"/>
  <c r="DF148" i="10"/>
  <c r="DF13" i="10"/>
  <c r="DF190" i="10"/>
  <c r="DF200" i="10"/>
  <c r="DF201" i="10"/>
  <c r="DS236" i="10"/>
  <c r="DS244" i="10"/>
  <c r="DF254" i="10"/>
  <c r="EO91" i="10"/>
  <c r="EK91" i="10"/>
  <c r="DF49" i="10"/>
  <c r="DS127" i="10"/>
  <c r="DF178" i="10"/>
  <c r="DF235" i="10"/>
  <c r="DF251" i="10"/>
  <c r="DF8" i="10"/>
  <c r="DS62" i="10"/>
  <c r="DX105" i="10"/>
  <c r="DX142" i="10"/>
  <c r="DF182" i="10"/>
  <c r="DG259" i="10"/>
  <c r="DX273" i="10"/>
  <c r="DF129" i="10"/>
  <c r="DN130" i="10"/>
  <c r="DX57" i="10"/>
  <c r="DX74" i="10"/>
  <c r="DX209" i="10"/>
  <c r="DX95" i="10"/>
  <c r="DN51" i="10"/>
  <c r="DX117" i="10"/>
  <c r="DW127" i="10"/>
  <c r="DX146" i="10"/>
  <c r="DX170" i="10"/>
  <c r="DX89" i="10"/>
  <c r="DX96" i="10"/>
  <c r="DX184" i="10"/>
  <c r="DX13" i="10"/>
  <c r="DX159" i="10"/>
  <c r="DN240" i="10"/>
  <c r="DR17" i="10"/>
  <c r="DR26" i="10"/>
  <c r="DW37" i="10"/>
  <c r="DX70" i="10"/>
  <c r="DX122" i="10"/>
  <c r="DW137" i="10"/>
  <c r="DX160" i="10"/>
  <c r="DV198" i="10"/>
  <c r="DV47" i="10"/>
  <c r="DX182" i="10"/>
  <c r="DN203" i="10"/>
  <c r="DV236" i="10"/>
  <c r="DV14" i="10"/>
  <c r="DW47" i="10"/>
  <c r="DN252" i="10"/>
  <c r="DF249" i="10"/>
  <c r="DW265" i="10"/>
  <c r="DW51" i="10"/>
  <c r="DX216" i="10"/>
  <c r="DF180" i="10"/>
  <c r="DF191" i="10"/>
  <c r="DF214" i="10"/>
  <c r="DX218" i="10"/>
  <c r="DX219" i="10"/>
  <c r="DX220" i="10"/>
  <c r="DF223" i="10"/>
  <c r="DX229" i="10"/>
  <c r="DF231" i="10"/>
  <c r="DR252" i="10"/>
  <c r="DW255" i="10"/>
  <c r="DF274" i="10"/>
  <c r="DX233" i="10"/>
  <c r="DX236" i="10" s="1"/>
  <c r="DF184" i="10"/>
  <c r="DS203" i="10"/>
  <c r="DN232" i="10"/>
  <c r="DF9" i="10"/>
  <c r="DS23" i="10"/>
  <c r="DV51" i="10"/>
  <c r="DF115" i="10"/>
  <c r="DF116" i="10"/>
  <c r="DX120" i="10"/>
  <c r="DF144" i="10"/>
  <c r="DF145" i="10"/>
  <c r="DF154" i="10"/>
  <c r="DF155" i="10"/>
  <c r="DX175" i="10"/>
  <c r="DX176" i="10"/>
  <c r="DX177" i="10"/>
  <c r="DF192" i="10"/>
  <c r="DX199" i="10"/>
  <c r="DN236" i="10"/>
  <c r="DR85" i="10"/>
  <c r="DR127" i="10"/>
  <c r="DS185" i="10"/>
  <c r="DS66" i="10"/>
  <c r="DS85" i="10"/>
  <c r="DV66" i="10"/>
  <c r="DR104" i="10"/>
  <c r="DX123" i="10"/>
  <c r="DR54" i="10"/>
  <c r="DN104" i="10"/>
  <c r="DR203" i="10"/>
  <c r="DR23" i="10"/>
  <c r="DR162" i="10"/>
  <c r="DG85" i="10"/>
  <c r="DF83" i="10"/>
  <c r="DF103" i="10"/>
  <c r="DF107" i="10"/>
  <c r="DR130" i="10"/>
  <c r="DV162" i="10"/>
  <c r="DF160" i="10"/>
  <c r="DF172" i="10"/>
  <c r="DG210" i="10"/>
  <c r="DX65" i="10"/>
  <c r="DW173" i="10"/>
  <c r="DR37" i="10"/>
  <c r="DV41" i="10"/>
  <c r="DR47" i="10"/>
  <c r="DS119" i="10"/>
  <c r="DG124" i="10"/>
  <c r="DR30" i="10"/>
  <c r="DW34" i="10"/>
  <c r="DG17" i="10"/>
  <c r="DG26" i="10"/>
  <c r="DF38" i="10"/>
  <c r="DR44" i="10"/>
  <c r="DG51" i="10"/>
  <c r="DF52" i="10"/>
  <c r="DF53" i="10"/>
  <c r="DX75" i="10"/>
  <c r="DW80" i="10"/>
  <c r="DF82" i="10"/>
  <c r="DW90" i="10"/>
  <c r="DF93" i="10"/>
  <c r="DR109" i="10"/>
  <c r="DF117" i="10"/>
  <c r="DX138" i="10"/>
  <c r="DF171" i="10"/>
  <c r="DN194" i="10"/>
  <c r="DF195" i="10"/>
  <c r="DW217" i="10"/>
  <c r="DF211" i="10"/>
  <c r="DF212" i="10"/>
  <c r="DF213" i="10"/>
  <c r="DF222" i="10"/>
  <c r="DX227" i="10"/>
  <c r="DR236" i="10"/>
  <c r="DF239" i="10"/>
  <c r="DN244" i="10"/>
  <c r="DF258" i="10"/>
  <c r="DF266" i="10"/>
  <c r="DV277" i="10"/>
  <c r="DF229" i="10"/>
  <c r="DW248" i="10"/>
  <c r="DF246" i="10"/>
  <c r="DX260" i="10"/>
  <c r="DX262" i="10" s="1"/>
  <c r="DF264" i="10"/>
  <c r="DX270" i="10"/>
  <c r="DF207" i="10"/>
  <c r="DX212" i="10"/>
  <c r="DS225" i="10"/>
  <c r="DF224" i="10"/>
  <c r="DR232" i="10"/>
  <c r="DF234" i="10"/>
  <c r="DF243" i="10"/>
  <c r="DX266" i="10"/>
  <c r="DX268" i="10" s="1"/>
  <c r="DF270" i="10"/>
  <c r="DF271" i="10"/>
  <c r="DR277" i="10"/>
  <c r="DG59" i="10"/>
  <c r="DN59" i="10"/>
  <c r="DG173" i="10"/>
  <c r="DF205" i="10"/>
  <c r="DN248" i="10"/>
  <c r="DN34" i="10"/>
  <c r="DR80" i="10"/>
  <c r="DF118" i="10"/>
  <c r="DS124" i="10"/>
  <c r="DV134" i="10"/>
  <c r="DS143" i="10"/>
  <c r="DR156" i="10"/>
  <c r="DF161" i="10"/>
  <c r="DF166" i="10"/>
  <c r="DW185" i="10"/>
  <c r="DF181" i="10"/>
  <c r="DF196" i="10"/>
  <c r="DF197" i="10"/>
  <c r="DW225" i="10"/>
  <c r="DV232" i="10"/>
  <c r="DS240" i="10"/>
  <c r="DR248" i="10"/>
  <c r="DS259" i="10"/>
  <c r="DN71" i="10"/>
  <c r="DS30" i="10"/>
  <c r="DR194" i="10"/>
  <c r="DF206" i="10"/>
  <c r="DN14" i="10"/>
  <c r="DR14" i="10"/>
  <c r="DS59" i="10"/>
  <c r="DV71" i="10"/>
  <c r="DS80" i="10"/>
  <c r="DG90" i="10"/>
  <c r="DV104" i="10"/>
  <c r="DG119" i="10"/>
  <c r="DW134" i="10"/>
  <c r="DF135" i="10"/>
  <c r="DF136" i="10"/>
  <c r="DW149" i="10"/>
  <c r="DF159" i="10"/>
  <c r="DS210" i="10"/>
  <c r="DN217" i="10"/>
  <c r="DG244" i="10"/>
  <c r="DS248" i="10"/>
  <c r="DW252" i="10"/>
  <c r="DS17" i="10"/>
  <c r="DS104" i="10"/>
  <c r="DR124" i="10"/>
  <c r="DS134" i="10"/>
  <c r="DS252" i="10"/>
  <c r="DR259" i="10"/>
  <c r="DP278" i="10"/>
  <c r="DX103" i="10"/>
  <c r="DW30" i="10"/>
  <c r="DS14" i="10"/>
  <c r="DS34" i="10"/>
  <c r="DX67" i="10"/>
  <c r="DV80" i="10"/>
  <c r="DR90" i="10"/>
  <c r="DF102" i="10"/>
  <c r="DW124" i="10"/>
  <c r="DW143" i="10"/>
  <c r="DG162" i="10"/>
  <c r="DS173" i="10"/>
  <c r="DF186" i="10"/>
  <c r="DW240" i="10"/>
  <c r="DW259" i="10"/>
  <c r="DG268" i="10"/>
  <c r="DX72" i="10"/>
  <c r="DN210" i="10"/>
  <c r="DJ278" i="10"/>
  <c r="DR41" i="10"/>
  <c r="DS37" i="10"/>
  <c r="DF46" i="10"/>
  <c r="DS51" i="10"/>
  <c r="DR51" i="10"/>
  <c r="DF57" i="10"/>
  <c r="DG62" i="10"/>
  <c r="DR66" i="10"/>
  <c r="DF67" i="10"/>
  <c r="DS76" i="10"/>
  <c r="DF79" i="10"/>
  <c r="DN109" i="10"/>
  <c r="DR119" i="10"/>
  <c r="DX148" i="10"/>
  <c r="DX164" i="10"/>
  <c r="DX165" i="10"/>
  <c r="DX200" i="10"/>
  <c r="DF204" i="10"/>
  <c r="DW210" i="10"/>
  <c r="DF208" i="10"/>
  <c r="DF216" i="10"/>
  <c r="DF247" i="10"/>
  <c r="DF257" i="10"/>
  <c r="DW277" i="10"/>
  <c r="DW10" i="10"/>
  <c r="DV10" i="10"/>
  <c r="DF15" i="10"/>
  <c r="DF17" i="10" s="1"/>
  <c r="DF19" i="10"/>
  <c r="DR34" i="10"/>
  <c r="DX40" i="10"/>
  <c r="DR71" i="10"/>
  <c r="DG80" i="10"/>
  <c r="DN85" i="10"/>
  <c r="DF92" i="10"/>
  <c r="DN99" i="10"/>
  <c r="DX98" i="10"/>
  <c r="DF101" i="10"/>
  <c r="DW109" i="10"/>
  <c r="DV124" i="10"/>
  <c r="DR134" i="10"/>
  <c r="DR137" i="10"/>
  <c r="DX151" i="10"/>
  <c r="DX155" i="10"/>
  <c r="DS162" i="10"/>
  <c r="DX174" i="10"/>
  <c r="DF193" i="10"/>
  <c r="DF202" i="10"/>
  <c r="DX204" i="10"/>
  <c r="DX205" i="10"/>
  <c r="DX206" i="10"/>
  <c r="DV217" i="10"/>
  <c r="DR240" i="10"/>
  <c r="DX245" i="10"/>
  <c r="DX248" i="10" s="1"/>
  <c r="DG252" i="10"/>
  <c r="DF250" i="10"/>
  <c r="DF261" i="10"/>
  <c r="DG10" i="10"/>
  <c r="DW14" i="10"/>
  <c r="DR20" i="10"/>
  <c r="DG37" i="10"/>
  <c r="DX42" i="10"/>
  <c r="DX44" i="10" s="1"/>
  <c r="DF61" i="10"/>
  <c r="DS71" i="10"/>
  <c r="DR76" i="10"/>
  <c r="DN80" i="10"/>
  <c r="DS90" i="10"/>
  <c r="DW119" i="10"/>
  <c r="DF120" i="10"/>
  <c r="DF124" i="10" s="1"/>
  <c r="DR149" i="10"/>
  <c r="DW156" i="10"/>
  <c r="DF153" i="10"/>
  <c r="DG185" i="10"/>
  <c r="DX187" i="10"/>
  <c r="DV210" i="10"/>
  <c r="DF226" i="10"/>
  <c r="DF227" i="10"/>
  <c r="DF230" i="10"/>
  <c r="DW244" i="10"/>
  <c r="DS156" i="10"/>
  <c r="DF12" i="10"/>
  <c r="DS26" i="10"/>
  <c r="DV30" i="10"/>
  <c r="DX38" i="10"/>
  <c r="DS54" i="10"/>
  <c r="DG66" i="10"/>
  <c r="DR114" i="10"/>
  <c r="DS149" i="10"/>
  <c r="DG156" i="10"/>
  <c r="DW162" i="10"/>
  <c r="DF164" i="10"/>
  <c r="DF165" i="10"/>
  <c r="DF169" i="10"/>
  <c r="DR185" i="10"/>
  <c r="DW194" i="10"/>
  <c r="DX211" i="10"/>
  <c r="DF228" i="10"/>
  <c r="DF242" i="10"/>
  <c r="DF33" i="10"/>
  <c r="DF39" i="10"/>
  <c r="DN41" i="10"/>
  <c r="DF43" i="10"/>
  <c r="DW71" i="10"/>
  <c r="DS109" i="10"/>
  <c r="DS114" i="10"/>
  <c r="DF128" i="10"/>
  <c r="DN137" i="10"/>
  <c r="DF151" i="10"/>
  <c r="DF158" i="10"/>
  <c r="DF187" i="10"/>
  <c r="DF188" i="10"/>
  <c r="DN225" i="10"/>
  <c r="DF253" i="10"/>
  <c r="DX263" i="10"/>
  <c r="DX265" i="10" s="1"/>
  <c r="DG277" i="10"/>
  <c r="DF21" i="10"/>
  <c r="DX21" i="10"/>
  <c r="DX23" i="10" s="1"/>
  <c r="DG30" i="10"/>
  <c r="DF29" i="10"/>
  <c r="DF32" i="10"/>
  <c r="DS44" i="10"/>
  <c r="DF56" i="10"/>
  <c r="DW76" i="10"/>
  <c r="DW85" i="10"/>
  <c r="DX118" i="10"/>
  <c r="DG130" i="10"/>
  <c r="DF131" i="10"/>
  <c r="DF132" i="10"/>
  <c r="DF146" i="10"/>
  <c r="DX161" i="10"/>
  <c r="DR173" i="10"/>
  <c r="DF167" i="10"/>
  <c r="DS194" i="10"/>
  <c r="DX193" i="10"/>
  <c r="DX196" i="10"/>
  <c r="DW203" i="10"/>
  <c r="DR210" i="10"/>
  <c r="DR217" i="10"/>
  <c r="DF215" i="10"/>
  <c r="DR225" i="10"/>
  <c r="DF221" i="10"/>
  <c r="DF237" i="10"/>
  <c r="DF238" i="10"/>
  <c r="DG255" i="10"/>
  <c r="DF260" i="10"/>
  <c r="DX269" i="10"/>
  <c r="DN20" i="10"/>
  <c r="DX9" i="10"/>
  <c r="DX15" i="10"/>
  <c r="DX17" i="10" s="1"/>
  <c r="DV34" i="10"/>
  <c r="DX31" i="10"/>
  <c r="DX34" i="10" s="1"/>
  <c r="DF70" i="10"/>
  <c r="DG71" i="10"/>
  <c r="DS99" i="10"/>
  <c r="DW99" i="10"/>
  <c r="DX93" i="10"/>
  <c r="DV194" i="10"/>
  <c r="DX186" i="10"/>
  <c r="DV244" i="10"/>
  <c r="DX241" i="10"/>
  <c r="DX244" i="10" s="1"/>
  <c r="DG248" i="10"/>
  <c r="DF245" i="10"/>
  <c r="DL278" i="10"/>
  <c r="DR10" i="10"/>
  <c r="DF18" i="10"/>
  <c r="DV20" i="10"/>
  <c r="DG23" i="10"/>
  <c r="DF24" i="10"/>
  <c r="DF26" i="10" s="1"/>
  <c r="DX24" i="10"/>
  <c r="DX26" i="10" s="1"/>
  <c r="DF31" i="10"/>
  <c r="DF37" i="10"/>
  <c r="DS41" i="10"/>
  <c r="DW41" i="10"/>
  <c r="DF48" i="10"/>
  <c r="DX48" i="10"/>
  <c r="DX50" i="10"/>
  <c r="DX52" i="10"/>
  <c r="DX54" i="10" s="1"/>
  <c r="DR59" i="10"/>
  <c r="DX60" i="10"/>
  <c r="DX62" i="10" s="1"/>
  <c r="DF69" i="10"/>
  <c r="DF75" i="10"/>
  <c r="DG76" i="10"/>
  <c r="DX97" i="10"/>
  <c r="DW104" i="10"/>
  <c r="DX102" i="10"/>
  <c r="DX166" i="10"/>
  <c r="DV173" i="10"/>
  <c r="DG14" i="10"/>
  <c r="DM278" i="10"/>
  <c r="DM279" i="10" s="1"/>
  <c r="DF27" i="10"/>
  <c r="DG34" i="10"/>
  <c r="DG47" i="10"/>
  <c r="DF45" i="10"/>
  <c r="DX45" i="10"/>
  <c r="DX47" i="10" s="1"/>
  <c r="DG54" i="10"/>
  <c r="DF68" i="10"/>
  <c r="DF74" i="10"/>
  <c r="DX88" i="10"/>
  <c r="DF96" i="10"/>
  <c r="DF143" i="10"/>
  <c r="DX58" i="10"/>
  <c r="DV59" i="10"/>
  <c r="DQ278" i="10"/>
  <c r="DQ279" i="10" s="1"/>
  <c r="DS10" i="10"/>
  <c r="DH278" i="10"/>
  <c r="DF42" i="10"/>
  <c r="DG44" i="10"/>
  <c r="DV85" i="10"/>
  <c r="DX81" i="10"/>
  <c r="DG104" i="10"/>
  <c r="DF100" i="10"/>
  <c r="DV109" i="10"/>
  <c r="DX106" i="10"/>
  <c r="DR143" i="10"/>
  <c r="DW66" i="10"/>
  <c r="DX63" i="10"/>
  <c r="DF110" i="10"/>
  <c r="DF114" i="10" s="1"/>
  <c r="DG114" i="10"/>
  <c r="DN10" i="10"/>
  <c r="DX11" i="10"/>
  <c r="DF7" i="10"/>
  <c r="DI278" i="10"/>
  <c r="DO278" i="10"/>
  <c r="DN30" i="10"/>
  <c r="DF28" i="10"/>
  <c r="DX35" i="10"/>
  <c r="DX37" i="10" s="1"/>
  <c r="DG41" i="10"/>
  <c r="DF40" i="10"/>
  <c r="DF55" i="10"/>
  <c r="DW59" i="10"/>
  <c r="DN76" i="10"/>
  <c r="DF78" i="10"/>
  <c r="DV90" i="10"/>
  <c r="DG91" i="10"/>
  <c r="DK99" i="10"/>
  <c r="DK278" i="10" s="1"/>
  <c r="DG109" i="10"/>
  <c r="DF105" i="10"/>
  <c r="DW198" i="10"/>
  <c r="DX195" i="10"/>
  <c r="DF199" i="10"/>
  <c r="DG203" i="10"/>
  <c r="DF81" i="10"/>
  <c r="DF86" i="10"/>
  <c r="DF90" i="10" s="1"/>
  <c r="DX86" i="10"/>
  <c r="DX115" i="10"/>
  <c r="DV119" i="10"/>
  <c r="DF127" i="10"/>
  <c r="DG127" i="10"/>
  <c r="DS130" i="10"/>
  <c r="DN134" i="10"/>
  <c r="DX135" i="10"/>
  <c r="DX137" i="10" s="1"/>
  <c r="DV137" i="10"/>
  <c r="DX144" i="10"/>
  <c r="DV149" i="10"/>
  <c r="DF147" i="10"/>
  <c r="DN156" i="10"/>
  <c r="DN173" i="10"/>
  <c r="DN185" i="10"/>
  <c r="DF175" i="10"/>
  <c r="DS217" i="10"/>
  <c r="DS232" i="10"/>
  <c r="DW236" i="10"/>
  <c r="DN259" i="10"/>
  <c r="DF256" i="10"/>
  <c r="DN262" i="10"/>
  <c r="DG265" i="10"/>
  <c r="DF263" i="10"/>
  <c r="DX274" i="10"/>
  <c r="DV156" i="10"/>
  <c r="DX150" i="10"/>
  <c r="DG236" i="10"/>
  <c r="DF233" i="10"/>
  <c r="DF269" i="10"/>
  <c r="DG272" i="10"/>
  <c r="DX77" i="10"/>
  <c r="DX83" i="10"/>
  <c r="DX108" i="10"/>
  <c r="DG149" i="10"/>
  <c r="DX157" i="10"/>
  <c r="DV225" i="10"/>
  <c r="DW232" i="10"/>
  <c r="DF64" i="10"/>
  <c r="DF66" i="10" s="1"/>
  <c r="DW114" i="10"/>
  <c r="DN119" i="10"/>
  <c r="DX128" i="10"/>
  <c r="DX130" i="10" s="1"/>
  <c r="DG143" i="10"/>
  <c r="DN149" i="10"/>
  <c r="DX154" i="10"/>
  <c r="DN162" i="10"/>
  <c r="DX163" i="10"/>
  <c r="DX172" i="10"/>
  <c r="DV185" i="10"/>
  <c r="DV203" i="10"/>
  <c r="DG225" i="10"/>
  <c r="DF218" i="10"/>
  <c r="DR244" i="10"/>
  <c r="DR272" i="10"/>
  <c r="DX110" i="10"/>
  <c r="DX114" i="10" s="1"/>
  <c r="DF133" i="10"/>
  <c r="DF170" i="10"/>
  <c r="DG194" i="10"/>
  <c r="DX253" i="10"/>
  <c r="DX255" i="10" s="1"/>
  <c r="DV255" i="10"/>
  <c r="DX125" i="10"/>
  <c r="DX127" i="10" s="1"/>
  <c r="DX131" i="10"/>
  <c r="DV143" i="10"/>
  <c r="DX226" i="10"/>
  <c r="DX237" i="10"/>
  <c r="DX240" i="10" s="1"/>
  <c r="DX249" i="10"/>
  <c r="DX252" i="10" s="1"/>
  <c r="DF267" i="10"/>
  <c r="DF273" i="10"/>
  <c r="DG217" i="10"/>
  <c r="DG232" i="10"/>
  <c r="DX256" i="10"/>
  <c r="DX259" i="10" s="1"/>
  <c r="DG240" i="10"/>
  <c r="DG134" i="10"/>
  <c r="DV262" i="10"/>
  <c r="DV268" i="10"/>
  <c r="CY165" i="10"/>
  <c r="CY138" i="10"/>
  <c r="CY115" i="10"/>
  <c r="DB277" i="10"/>
  <c r="DA277" i="10"/>
  <c r="CX277" i="10"/>
  <c r="CW277" i="10"/>
  <c r="CV277" i="10"/>
  <c r="CT277" i="10"/>
  <c r="CS277" i="10"/>
  <c r="CR277" i="10"/>
  <c r="CQ277" i="10"/>
  <c r="CP277" i="10"/>
  <c r="CO277" i="10"/>
  <c r="DE276" i="10"/>
  <c r="CZ276" i="10"/>
  <c r="CY276" i="10"/>
  <c r="CU276" i="10"/>
  <c r="CN276" i="10"/>
  <c r="DD274" i="10"/>
  <c r="DC274" i="10"/>
  <c r="CZ274" i="10"/>
  <c r="CY274" i="10"/>
  <c r="CU274" i="10"/>
  <c r="CN274" i="10"/>
  <c r="DD273" i="10"/>
  <c r="DD277" i="10" s="1"/>
  <c r="DC273" i="10"/>
  <c r="CZ273" i="10"/>
  <c r="CY273" i="10"/>
  <c r="CU273" i="10"/>
  <c r="CN273" i="10"/>
  <c r="DB272" i="10"/>
  <c r="DA272" i="10"/>
  <c r="CX272" i="10"/>
  <c r="CW272" i="10"/>
  <c r="CV272" i="10"/>
  <c r="CT272" i="10"/>
  <c r="CS272" i="10"/>
  <c r="CR272" i="10"/>
  <c r="CQ272" i="10"/>
  <c r="CP272" i="10"/>
  <c r="CO272" i="10"/>
  <c r="DE271" i="10"/>
  <c r="CZ271" i="10"/>
  <c r="CY271" i="10"/>
  <c r="CU271" i="10"/>
  <c r="CN271" i="10"/>
  <c r="DD270" i="10"/>
  <c r="DC270" i="10"/>
  <c r="CZ270" i="10"/>
  <c r="CY270" i="10"/>
  <c r="CU270" i="10"/>
  <c r="CN270" i="10"/>
  <c r="DD269" i="10"/>
  <c r="DC269" i="10"/>
  <c r="DC272" i="10" s="1"/>
  <c r="CZ269" i="10"/>
  <c r="CY269" i="10"/>
  <c r="CU269" i="10"/>
  <c r="CN269" i="10"/>
  <c r="DB268" i="10"/>
  <c r="DA268" i="10"/>
  <c r="CX268" i="10"/>
  <c r="CW268" i="10"/>
  <c r="CV268" i="10"/>
  <c r="CT268" i="10"/>
  <c r="CS268" i="10"/>
  <c r="CR268" i="10"/>
  <c r="CQ268" i="10"/>
  <c r="CP268" i="10"/>
  <c r="CO268" i="10"/>
  <c r="DE267" i="10"/>
  <c r="CZ267" i="10"/>
  <c r="CY267" i="10"/>
  <c r="CU267" i="10"/>
  <c r="CN267" i="10"/>
  <c r="DD266" i="10"/>
  <c r="DD268" i="10" s="1"/>
  <c r="DC266" i="10"/>
  <c r="DC268" i="10" s="1"/>
  <c r="CZ266" i="10"/>
  <c r="CY266" i="10"/>
  <c r="CU266" i="10"/>
  <c r="CU268" i="10" s="1"/>
  <c r="CN266" i="10"/>
  <c r="DB265" i="10"/>
  <c r="DA265" i="10"/>
  <c r="CX265" i="10"/>
  <c r="CW265" i="10"/>
  <c r="CV265" i="10"/>
  <c r="CT265" i="10"/>
  <c r="CS265" i="10"/>
  <c r="CR265" i="10"/>
  <c r="CQ265" i="10"/>
  <c r="CP265" i="10"/>
  <c r="CO265" i="10"/>
  <c r="DE264" i="10"/>
  <c r="CZ264" i="10"/>
  <c r="CY264" i="10"/>
  <c r="CU264" i="10"/>
  <c r="CN264" i="10"/>
  <c r="DD263" i="10"/>
  <c r="DD265" i="10" s="1"/>
  <c r="DC263" i="10"/>
  <c r="CZ263" i="10"/>
  <c r="CY263" i="10"/>
  <c r="CY265" i="10" s="1"/>
  <c r="CU263" i="10"/>
  <c r="CU265" i="10" s="1"/>
  <c r="CN263" i="10"/>
  <c r="DB262" i="10"/>
  <c r="DA262" i="10"/>
  <c r="CX262" i="10"/>
  <c r="CW262" i="10"/>
  <c r="CV262" i="10"/>
  <c r="CT262" i="10"/>
  <c r="CS262" i="10"/>
  <c r="CR262" i="10"/>
  <c r="CQ262" i="10"/>
  <c r="CP262" i="10"/>
  <c r="CO262" i="10"/>
  <c r="DE261" i="10"/>
  <c r="CZ261" i="10"/>
  <c r="CY261" i="10"/>
  <c r="CU261" i="10"/>
  <c r="CN261" i="10"/>
  <c r="DD260" i="10"/>
  <c r="DD262" i="10" s="1"/>
  <c r="DC260" i="10"/>
  <c r="DC262" i="10" s="1"/>
  <c r="CZ260" i="10"/>
  <c r="CY260" i="10"/>
  <c r="CU260" i="10"/>
  <c r="CN260" i="10"/>
  <c r="DB259" i="10"/>
  <c r="DA259" i="10"/>
  <c r="CX259" i="10"/>
  <c r="CW259" i="10"/>
  <c r="CV259" i="10"/>
  <c r="CT259" i="10"/>
  <c r="CS259" i="10"/>
  <c r="CR259" i="10"/>
  <c r="CQ259" i="10"/>
  <c r="CP259" i="10"/>
  <c r="CO259" i="10"/>
  <c r="DD258" i="10"/>
  <c r="DE258" i="10" s="1"/>
  <c r="CZ258" i="10"/>
  <c r="CY258" i="10"/>
  <c r="CU258" i="10"/>
  <c r="CN258" i="10"/>
  <c r="DE257" i="10"/>
  <c r="CZ257" i="10"/>
  <c r="CY257" i="10"/>
  <c r="CU257" i="10"/>
  <c r="CN257" i="10"/>
  <c r="DD256" i="10"/>
  <c r="DC256" i="10"/>
  <c r="DC259" i="10" s="1"/>
  <c r="CZ256" i="10"/>
  <c r="CY256" i="10"/>
  <c r="CU256" i="10"/>
  <c r="CN256" i="10"/>
  <c r="DB255" i="10"/>
  <c r="DA255" i="10"/>
  <c r="CX255" i="10"/>
  <c r="CW255" i="10"/>
  <c r="CV255" i="10"/>
  <c r="CT255" i="10"/>
  <c r="CS255" i="10"/>
  <c r="CR255" i="10"/>
  <c r="CQ255" i="10"/>
  <c r="CP255" i="10"/>
  <c r="CO255" i="10"/>
  <c r="DE254" i="10"/>
  <c r="CZ254" i="10"/>
  <c r="CY254" i="10"/>
  <c r="CU254" i="10"/>
  <c r="CN254" i="10"/>
  <c r="DD253" i="10"/>
  <c r="DD255" i="10" s="1"/>
  <c r="DC253" i="10"/>
  <c r="DC255" i="10" s="1"/>
  <c r="CZ253" i="10"/>
  <c r="CY253" i="10"/>
  <c r="CY255" i="10" s="1"/>
  <c r="CU253" i="10"/>
  <c r="CN253" i="10"/>
  <c r="DB252" i="10"/>
  <c r="DA252" i="10"/>
  <c r="CX252" i="10"/>
  <c r="CW252" i="10"/>
  <c r="CV252" i="10"/>
  <c r="CT252" i="10"/>
  <c r="CS252" i="10"/>
  <c r="CR252" i="10"/>
  <c r="CQ252" i="10"/>
  <c r="CP252" i="10"/>
  <c r="CO252" i="10"/>
  <c r="DD251" i="10"/>
  <c r="DE251" i="10" s="1"/>
  <c r="CZ251" i="10"/>
  <c r="CY251" i="10"/>
  <c r="CU251" i="10"/>
  <c r="CN251" i="10"/>
  <c r="DE250" i="10"/>
  <c r="CZ250" i="10"/>
  <c r="CY250" i="10"/>
  <c r="CU250" i="10"/>
  <c r="CN250" i="10"/>
  <c r="DD249" i="10"/>
  <c r="DC249" i="10"/>
  <c r="CZ249" i="10"/>
  <c r="CY249" i="10"/>
  <c r="CU249" i="10"/>
  <c r="CN249" i="10"/>
  <c r="DB248" i="10"/>
  <c r="DA248" i="10"/>
  <c r="CX248" i="10"/>
  <c r="CW248" i="10"/>
  <c r="CV248" i="10"/>
  <c r="CT248" i="10"/>
  <c r="CS248" i="10"/>
  <c r="CR248" i="10"/>
  <c r="CQ248" i="10"/>
  <c r="CP248" i="10"/>
  <c r="CO248" i="10"/>
  <c r="DD247" i="10"/>
  <c r="DE247" i="10" s="1"/>
  <c r="CZ247" i="10"/>
  <c r="CY247" i="10"/>
  <c r="CU247" i="10"/>
  <c r="CN247" i="10"/>
  <c r="DE246" i="10"/>
  <c r="CZ246" i="10"/>
  <c r="CY246" i="10"/>
  <c r="CU246" i="10"/>
  <c r="CN246" i="10"/>
  <c r="DD245" i="10"/>
  <c r="DC245" i="10"/>
  <c r="DC248" i="10" s="1"/>
  <c r="CZ245" i="10"/>
  <c r="CY245" i="10"/>
  <c r="CU245" i="10"/>
  <c r="CN245" i="10"/>
  <c r="DB244" i="10"/>
  <c r="DA244" i="10"/>
  <c r="CX244" i="10"/>
  <c r="CW244" i="10"/>
  <c r="CV244" i="10"/>
  <c r="CT244" i="10"/>
  <c r="CS244" i="10"/>
  <c r="CR244" i="10"/>
  <c r="CQ244" i="10"/>
  <c r="CP244" i="10"/>
  <c r="CO244" i="10"/>
  <c r="DD243" i="10"/>
  <c r="DE243" i="10" s="1"/>
  <c r="CZ243" i="10"/>
  <c r="CY243" i="10"/>
  <c r="CU243" i="10"/>
  <c r="CN243" i="10"/>
  <c r="DE242" i="10"/>
  <c r="CZ242" i="10"/>
  <c r="CY242" i="10"/>
  <c r="CU242" i="10"/>
  <c r="CN242" i="10"/>
  <c r="DD241" i="10"/>
  <c r="DC241" i="10"/>
  <c r="DC244" i="10" s="1"/>
  <c r="CZ241" i="10"/>
  <c r="CY241" i="10"/>
  <c r="CU241" i="10"/>
  <c r="CN241" i="10"/>
  <c r="DB240" i="10"/>
  <c r="DA240" i="10"/>
  <c r="CX240" i="10"/>
  <c r="CW240" i="10"/>
  <c r="CV240" i="10"/>
  <c r="CT240" i="10"/>
  <c r="CS240" i="10"/>
  <c r="CR240" i="10"/>
  <c r="CQ240" i="10"/>
  <c r="CP240" i="10"/>
  <c r="CO240" i="10"/>
  <c r="DD239" i="10"/>
  <c r="DE239" i="10" s="1"/>
  <c r="CZ239" i="10"/>
  <c r="CY239" i="10"/>
  <c r="CU239" i="10"/>
  <c r="CN239" i="10"/>
  <c r="DE238" i="10"/>
  <c r="CZ238" i="10"/>
  <c r="CY238" i="10"/>
  <c r="CU238" i="10"/>
  <c r="CN238" i="10"/>
  <c r="DD237" i="10"/>
  <c r="DC237" i="10"/>
  <c r="CZ237" i="10"/>
  <c r="CY237" i="10"/>
  <c r="CU237" i="10"/>
  <c r="CN237" i="10"/>
  <c r="DB236" i="10"/>
  <c r="DA236" i="10"/>
  <c r="CX236" i="10"/>
  <c r="CW236" i="10"/>
  <c r="CV236" i="10"/>
  <c r="CT236" i="10"/>
  <c r="CS236" i="10"/>
  <c r="CR236" i="10"/>
  <c r="CQ236" i="10"/>
  <c r="CP236" i="10"/>
  <c r="CO236" i="10"/>
  <c r="DD235" i="10"/>
  <c r="DE235" i="10" s="1"/>
  <c r="CZ235" i="10"/>
  <c r="CY235" i="10"/>
  <c r="CU235" i="10"/>
  <c r="CN235" i="10"/>
  <c r="DE234" i="10"/>
  <c r="CZ234" i="10"/>
  <c r="CY234" i="10"/>
  <c r="CU234" i="10"/>
  <c r="CN234" i="10"/>
  <c r="DD233" i="10"/>
  <c r="DC233" i="10"/>
  <c r="DC236" i="10" s="1"/>
  <c r="CZ233" i="10"/>
  <c r="CY233" i="10"/>
  <c r="CU233" i="10"/>
  <c r="CN233" i="10"/>
  <c r="DB232" i="10"/>
  <c r="DA232" i="10"/>
  <c r="CX232" i="10"/>
  <c r="CW232" i="10"/>
  <c r="CV232" i="10"/>
  <c r="CT232" i="10"/>
  <c r="CS232" i="10"/>
  <c r="CR232" i="10"/>
  <c r="CQ232" i="10"/>
  <c r="CP232" i="10"/>
  <c r="CO232" i="10"/>
  <c r="DD231" i="10"/>
  <c r="DE231" i="10" s="1"/>
  <c r="CZ231" i="10"/>
  <c r="CY231" i="10"/>
  <c r="CU231" i="10"/>
  <c r="CN231" i="10"/>
  <c r="DC230" i="10"/>
  <c r="DE230" i="10" s="1"/>
  <c r="CZ230" i="10"/>
  <c r="CY230" i="10"/>
  <c r="CU230" i="10"/>
  <c r="CN230" i="10"/>
  <c r="DD229" i="10"/>
  <c r="DE229" i="10" s="1"/>
  <c r="CZ229" i="10"/>
  <c r="CY229" i="10"/>
  <c r="CU229" i="10"/>
  <c r="CN229" i="10"/>
  <c r="DE228" i="10"/>
  <c r="CZ228" i="10"/>
  <c r="CY228" i="10"/>
  <c r="CU228" i="10"/>
  <c r="CN228" i="10"/>
  <c r="DD227" i="10"/>
  <c r="DC227" i="10"/>
  <c r="CZ227" i="10"/>
  <c r="CY227" i="10"/>
  <c r="CU227" i="10"/>
  <c r="CN227" i="10"/>
  <c r="DD226" i="10"/>
  <c r="DC226" i="10"/>
  <c r="CZ226" i="10"/>
  <c r="CY226" i="10"/>
  <c r="CU226" i="10"/>
  <c r="CN226" i="10"/>
  <c r="DB225" i="10"/>
  <c r="DA225" i="10"/>
  <c r="CX225" i="10"/>
  <c r="CW225" i="10"/>
  <c r="CV225" i="10"/>
  <c r="CT225" i="10"/>
  <c r="CS225" i="10"/>
  <c r="CR225" i="10"/>
  <c r="CQ225" i="10"/>
  <c r="CP225" i="10"/>
  <c r="CO225" i="10"/>
  <c r="DD224" i="10"/>
  <c r="DE224" i="10" s="1"/>
  <c r="CZ224" i="10"/>
  <c r="CY224" i="10"/>
  <c r="CU224" i="10"/>
  <c r="CN224" i="10"/>
  <c r="DC223" i="10"/>
  <c r="DE223" i="10" s="1"/>
  <c r="CZ223" i="10"/>
  <c r="CY223" i="10"/>
  <c r="CU223" i="10"/>
  <c r="CN223" i="10"/>
  <c r="DD222" i="10"/>
  <c r="DE222" i="10" s="1"/>
  <c r="CZ222" i="10"/>
  <c r="CY222" i="10"/>
  <c r="CU222" i="10"/>
  <c r="CN222" i="10"/>
  <c r="DE221" i="10"/>
  <c r="CZ221" i="10"/>
  <c r="CY221" i="10"/>
  <c r="CU221" i="10"/>
  <c r="CN221" i="10"/>
  <c r="DD220" i="10"/>
  <c r="DC220" i="10"/>
  <c r="CZ220" i="10"/>
  <c r="CY220" i="10"/>
  <c r="CU220" i="10"/>
  <c r="CN220" i="10"/>
  <c r="DD219" i="10"/>
  <c r="DC219" i="10"/>
  <c r="CZ219" i="10"/>
  <c r="CY219" i="10"/>
  <c r="CU219" i="10"/>
  <c r="CN219" i="10"/>
  <c r="DD218" i="10"/>
  <c r="DC218" i="10"/>
  <c r="CZ218" i="10"/>
  <c r="CY218" i="10"/>
  <c r="CU218" i="10"/>
  <c r="CN218" i="10"/>
  <c r="DB217" i="10"/>
  <c r="DA217" i="10"/>
  <c r="CX217" i="10"/>
  <c r="CW217" i="10"/>
  <c r="CV217" i="10"/>
  <c r="CT217" i="10"/>
  <c r="CS217" i="10"/>
  <c r="CR217" i="10"/>
  <c r="CQ217" i="10"/>
  <c r="CP217" i="10"/>
  <c r="CO217" i="10"/>
  <c r="DD216" i="10"/>
  <c r="DE216" i="10" s="1"/>
  <c r="CZ216" i="10"/>
  <c r="CY216" i="10"/>
  <c r="CU216" i="10"/>
  <c r="CN216" i="10"/>
  <c r="DC215" i="10"/>
  <c r="DE215" i="10" s="1"/>
  <c r="CZ215" i="10"/>
  <c r="CY215" i="10"/>
  <c r="CU215" i="10"/>
  <c r="CN215" i="10"/>
  <c r="DD214" i="10"/>
  <c r="DE214" i="10" s="1"/>
  <c r="CZ214" i="10"/>
  <c r="CY214" i="10"/>
  <c r="CU214" i="10"/>
  <c r="CN214" i="10"/>
  <c r="DE213" i="10"/>
  <c r="CZ213" i="10"/>
  <c r="CY213" i="10"/>
  <c r="CU213" i="10"/>
  <c r="CN213" i="10"/>
  <c r="DD212" i="10"/>
  <c r="DC212" i="10"/>
  <c r="CZ212" i="10"/>
  <c r="CY212" i="10"/>
  <c r="CU212" i="10"/>
  <c r="CN212" i="10"/>
  <c r="DD211" i="10"/>
  <c r="DC211" i="10"/>
  <c r="CZ211" i="10"/>
  <c r="CY211" i="10"/>
  <c r="CU211" i="10"/>
  <c r="CN211" i="10"/>
  <c r="DB210" i="10"/>
  <c r="DA210" i="10"/>
  <c r="CX210" i="10"/>
  <c r="CW210" i="10"/>
  <c r="CV210" i="10"/>
  <c r="CT210" i="10"/>
  <c r="CS210" i="10"/>
  <c r="CR210" i="10"/>
  <c r="CQ210" i="10"/>
  <c r="CP210" i="10"/>
  <c r="CO210" i="10"/>
  <c r="DD209" i="10"/>
  <c r="DE209" i="10" s="1"/>
  <c r="CZ209" i="10"/>
  <c r="CY209" i="10"/>
  <c r="CU209" i="10"/>
  <c r="CN209" i="10"/>
  <c r="DC208" i="10"/>
  <c r="DE208" i="10" s="1"/>
  <c r="CZ208" i="10"/>
  <c r="CY208" i="10"/>
  <c r="CU208" i="10"/>
  <c r="CN208" i="10"/>
  <c r="DE207" i="10"/>
  <c r="CZ207" i="10"/>
  <c r="CY207" i="10"/>
  <c r="CU207" i="10"/>
  <c r="CN207" i="10"/>
  <c r="DD206" i="10"/>
  <c r="DC206" i="10"/>
  <c r="CZ206" i="10"/>
  <c r="CY206" i="10"/>
  <c r="CU206" i="10"/>
  <c r="CN206" i="10"/>
  <c r="DD205" i="10"/>
  <c r="DC205" i="10"/>
  <c r="CZ205" i="10"/>
  <c r="CY205" i="10"/>
  <c r="CU205" i="10"/>
  <c r="CN205" i="10"/>
  <c r="DD204" i="10"/>
  <c r="DC204" i="10"/>
  <c r="CZ204" i="10"/>
  <c r="CY204" i="10"/>
  <c r="CU204" i="10"/>
  <c r="CN204" i="10"/>
  <c r="DB203" i="10"/>
  <c r="DA203" i="10"/>
  <c r="CX203" i="10"/>
  <c r="CW203" i="10"/>
  <c r="CV203" i="10"/>
  <c r="CT203" i="10"/>
  <c r="CS203" i="10"/>
  <c r="CR203" i="10"/>
  <c r="CQ203" i="10"/>
  <c r="CP203" i="10"/>
  <c r="CO203" i="10"/>
  <c r="DD202" i="10"/>
  <c r="DC202" i="10"/>
  <c r="CZ202" i="10"/>
  <c r="CY202" i="10"/>
  <c r="CU202" i="10"/>
  <c r="CN202" i="10"/>
  <c r="DE201" i="10"/>
  <c r="CZ201" i="10"/>
  <c r="CY201" i="10"/>
  <c r="CU201" i="10"/>
  <c r="CN201" i="10"/>
  <c r="DD200" i="10"/>
  <c r="DC200" i="10"/>
  <c r="CZ200" i="10"/>
  <c r="CY200" i="10"/>
  <c r="CU200" i="10"/>
  <c r="CN200" i="10"/>
  <c r="DD199" i="10"/>
  <c r="DC199" i="10"/>
  <c r="CZ199" i="10"/>
  <c r="CY199" i="10"/>
  <c r="CU199" i="10"/>
  <c r="CN199" i="10"/>
  <c r="DB198" i="10"/>
  <c r="DA198" i="10"/>
  <c r="CX198" i="10"/>
  <c r="CW198" i="10"/>
  <c r="CV198" i="10"/>
  <c r="CT198" i="10"/>
  <c r="CS198" i="10"/>
  <c r="CR198" i="10"/>
  <c r="CQ198" i="10"/>
  <c r="CP198" i="10"/>
  <c r="CO198" i="10"/>
  <c r="DE197" i="10"/>
  <c r="CZ197" i="10"/>
  <c r="CY197" i="10"/>
  <c r="CU197" i="10"/>
  <c r="CN197" i="10"/>
  <c r="DD196" i="10"/>
  <c r="DC196" i="10"/>
  <c r="CZ196" i="10"/>
  <c r="CY196" i="10"/>
  <c r="CU196" i="10"/>
  <c r="CN196" i="10"/>
  <c r="DD195" i="10"/>
  <c r="DC195" i="10"/>
  <c r="CZ195" i="10"/>
  <c r="CZ198" i="10" s="1"/>
  <c r="CY195" i="10"/>
  <c r="CU195" i="10"/>
  <c r="CN195" i="10"/>
  <c r="DB194" i="10"/>
  <c r="DA194" i="10"/>
  <c r="CX194" i="10"/>
  <c r="CW194" i="10"/>
  <c r="CV194" i="10"/>
  <c r="CT194" i="10"/>
  <c r="CS194" i="10"/>
  <c r="CR194" i="10"/>
  <c r="CQ194" i="10"/>
  <c r="CP194" i="10"/>
  <c r="CO194" i="10"/>
  <c r="DD193" i="10"/>
  <c r="DC193" i="10"/>
  <c r="CZ193" i="10"/>
  <c r="CY193" i="10"/>
  <c r="CU193" i="10"/>
  <c r="CN193" i="10"/>
  <c r="DD192" i="10"/>
  <c r="DE192" i="10" s="1"/>
  <c r="CZ192" i="10"/>
  <c r="CY192" i="10"/>
  <c r="CU192" i="10"/>
  <c r="CN192" i="10"/>
  <c r="DC191" i="10"/>
  <c r="DE191" i="10" s="1"/>
  <c r="CZ191" i="10"/>
  <c r="CY191" i="10"/>
  <c r="CU191" i="10"/>
  <c r="CN191" i="10"/>
  <c r="DD190" i="10"/>
  <c r="DE190" i="10" s="1"/>
  <c r="CZ190" i="10"/>
  <c r="CY190" i="10"/>
  <c r="CU190" i="10"/>
  <c r="CN190" i="10"/>
  <c r="DD189" i="10"/>
  <c r="DE189" i="10" s="1"/>
  <c r="CZ189" i="10"/>
  <c r="CY189" i="10"/>
  <c r="CU189" i="10"/>
  <c r="CN189" i="10"/>
  <c r="DE188" i="10"/>
  <c r="CZ188" i="10"/>
  <c r="CY188" i="10"/>
  <c r="CU188" i="10"/>
  <c r="CN188" i="10"/>
  <c r="DD187" i="10"/>
  <c r="DC187" i="10"/>
  <c r="CZ187" i="10"/>
  <c r="CY187" i="10"/>
  <c r="CU187" i="10"/>
  <c r="CN187" i="10"/>
  <c r="DD186" i="10"/>
  <c r="DC186" i="10"/>
  <c r="CZ186" i="10"/>
  <c r="CY186" i="10"/>
  <c r="CU186" i="10"/>
  <c r="CN186" i="10"/>
  <c r="DB185" i="10"/>
  <c r="DA185" i="10"/>
  <c r="CX185" i="10"/>
  <c r="CW185" i="10"/>
  <c r="CV185" i="10"/>
  <c r="CT185" i="10"/>
  <c r="CS185" i="10"/>
  <c r="CR185" i="10"/>
  <c r="CQ185" i="10"/>
  <c r="CP185" i="10"/>
  <c r="CO185" i="10"/>
  <c r="DD184" i="10"/>
  <c r="DC184" i="10"/>
  <c r="CZ184" i="10"/>
  <c r="CY184" i="10"/>
  <c r="CU184" i="10"/>
  <c r="CN184" i="10"/>
  <c r="DD182" i="10"/>
  <c r="DE182" i="10" s="1"/>
  <c r="CZ182" i="10"/>
  <c r="CY182" i="10"/>
  <c r="CU182" i="10"/>
  <c r="CN182" i="10"/>
  <c r="DC181" i="10"/>
  <c r="DE181" i="10" s="1"/>
  <c r="CZ181" i="10"/>
  <c r="CY181" i="10"/>
  <c r="CU181" i="10"/>
  <c r="CN181" i="10"/>
  <c r="DC180" i="10"/>
  <c r="DE180" i="10" s="1"/>
  <c r="CZ180" i="10"/>
  <c r="CY180" i="10"/>
  <c r="CU180" i="10"/>
  <c r="CN180" i="10"/>
  <c r="DD179" i="10"/>
  <c r="DE179" i="10" s="1"/>
  <c r="CZ179" i="10"/>
  <c r="CY179" i="10"/>
  <c r="CU179" i="10"/>
  <c r="CN179" i="10"/>
  <c r="DE178" i="10"/>
  <c r="CZ178" i="10"/>
  <c r="CY178" i="10"/>
  <c r="CU178" i="10"/>
  <c r="CN178" i="10"/>
  <c r="DD177" i="10"/>
  <c r="DC177" i="10"/>
  <c r="CZ177" i="10"/>
  <c r="CY177" i="10"/>
  <c r="CU177" i="10"/>
  <c r="CN177" i="10"/>
  <c r="DD176" i="10"/>
  <c r="DC176" i="10"/>
  <c r="CZ176" i="10"/>
  <c r="CY176" i="10"/>
  <c r="CU176" i="10"/>
  <c r="CN176" i="10"/>
  <c r="DD175" i="10"/>
  <c r="DC175" i="10"/>
  <c r="CZ175" i="10"/>
  <c r="CY175" i="10"/>
  <c r="CU175" i="10"/>
  <c r="CN175" i="10"/>
  <c r="DD174" i="10"/>
  <c r="DC174" i="10"/>
  <c r="CZ174" i="10"/>
  <c r="CY174" i="10"/>
  <c r="CU174" i="10"/>
  <c r="CN174" i="10"/>
  <c r="DB173" i="10"/>
  <c r="DA173" i="10"/>
  <c r="CX173" i="10"/>
  <c r="CW173" i="10"/>
  <c r="CV173" i="10"/>
  <c r="CT173" i="10"/>
  <c r="CS173" i="10"/>
  <c r="CR173" i="10"/>
  <c r="CQ173" i="10"/>
  <c r="CP173" i="10"/>
  <c r="CO173" i="10"/>
  <c r="DD172" i="10"/>
  <c r="DC172" i="10"/>
  <c r="CZ172" i="10"/>
  <c r="CY172" i="10"/>
  <c r="CU172" i="10"/>
  <c r="CN172" i="10"/>
  <c r="DD171" i="10"/>
  <c r="DE171" i="10" s="1"/>
  <c r="CZ171" i="10"/>
  <c r="CY171" i="10"/>
  <c r="CU171" i="10"/>
  <c r="CN171" i="10"/>
  <c r="DC170" i="10"/>
  <c r="DE170" i="10" s="1"/>
  <c r="CZ170" i="10"/>
  <c r="CY170" i="10"/>
  <c r="CU170" i="10"/>
  <c r="CN170" i="10"/>
  <c r="DC169" i="10"/>
  <c r="DE169" i="10" s="1"/>
  <c r="CZ169" i="10"/>
  <c r="CY169" i="10"/>
  <c r="CU169" i="10"/>
  <c r="CN169" i="10"/>
  <c r="DD168" i="10"/>
  <c r="DE168" i="10" s="1"/>
  <c r="CZ168" i="10"/>
  <c r="CY168" i="10"/>
  <c r="CU168" i="10"/>
  <c r="CN168" i="10"/>
  <c r="DE167" i="10"/>
  <c r="CZ167" i="10"/>
  <c r="CY167" i="10"/>
  <c r="CU167" i="10"/>
  <c r="CN167" i="10"/>
  <c r="DD166" i="10"/>
  <c r="DC166" i="10"/>
  <c r="CZ166" i="10"/>
  <c r="CY166" i="10"/>
  <c r="CU166" i="10"/>
  <c r="CN166" i="10"/>
  <c r="DD165" i="10"/>
  <c r="DC165" i="10"/>
  <c r="CZ165" i="10"/>
  <c r="CU165" i="10"/>
  <c r="CN165" i="10"/>
  <c r="DD164" i="10"/>
  <c r="DC164" i="10"/>
  <c r="CZ164" i="10"/>
  <c r="CY164" i="10"/>
  <c r="CU164" i="10"/>
  <c r="CN164" i="10"/>
  <c r="DD163" i="10"/>
  <c r="DC163" i="10"/>
  <c r="CZ163" i="10"/>
  <c r="CY163" i="10"/>
  <c r="CU163" i="10"/>
  <c r="CN163" i="10"/>
  <c r="DB162" i="10"/>
  <c r="DA162" i="10"/>
  <c r="CX162" i="10"/>
  <c r="CW162" i="10"/>
  <c r="CV162" i="10"/>
  <c r="CT162" i="10"/>
  <c r="CS162" i="10"/>
  <c r="CR162" i="10"/>
  <c r="CQ162" i="10"/>
  <c r="CP162" i="10"/>
  <c r="CO162" i="10"/>
  <c r="DD161" i="10"/>
  <c r="DC161" i="10"/>
  <c r="CZ161" i="10"/>
  <c r="CY161" i="10"/>
  <c r="CU161" i="10"/>
  <c r="CN161" i="10"/>
  <c r="DD160" i="10"/>
  <c r="DE160" i="10" s="1"/>
  <c r="CZ160" i="10"/>
  <c r="CY160" i="10"/>
  <c r="CU160" i="10"/>
  <c r="CN160" i="10"/>
  <c r="DD159" i="10"/>
  <c r="DE159" i="10" s="1"/>
  <c r="CZ159" i="10"/>
  <c r="CY159" i="10"/>
  <c r="CU159" i="10"/>
  <c r="CN159" i="10"/>
  <c r="DE158" i="10"/>
  <c r="CZ158" i="10"/>
  <c r="CY158" i="10"/>
  <c r="CU158" i="10"/>
  <c r="CN158" i="10"/>
  <c r="DD157" i="10"/>
  <c r="DC157" i="10"/>
  <c r="CZ157" i="10"/>
  <c r="CY157" i="10"/>
  <c r="CU157" i="10"/>
  <c r="CN157" i="10"/>
  <c r="DB156" i="10"/>
  <c r="DA156" i="10"/>
  <c r="CX156" i="10"/>
  <c r="CW156" i="10"/>
  <c r="CV156" i="10"/>
  <c r="CT156" i="10"/>
  <c r="CS156" i="10"/>
  <c r="CR156" i="10"/>
  <c r="CQ156" i="10"/>
  <c r="CP156" i="10"/>
  <c r="CO156" i="10"/>
  <c r="DD155" i="10"/>
  <c r="DC155" i="10"/>
  <c r="CZ155" i="10"/>
  <c r="CY155" i="10"/>
  <c r="CU155" i="10"/>
  <c r="CN155" i="10"/>
  <c r="DD154" i="10"/>
  <c r="DC154" i="10"/>
  <c r="CZ154" i="10"/>
  <c r="CY154" i="10"/>
  <c r="CU154" i="10"/>
  <c r="CN154" i="10"/>
  <c r="DD153" i="10"/>
  <c r="DE153" i="10" s="1"/>
  <c r="CZ153" i="10"/>
  <c r="CY153" i="10"/>
  <c r="CU153" i="10"/>
  <c r="CN153" i="10"/>
  <c r="DE152" i="10"/>
  <c r="CZ152" i="10"/>
  <c r="CY152" i="10"/>
  <c r="CU152" i="10"/>
  <c r="CN152" i="10"/>
  <c r="DD151" i="10"/>
  <c r="DC151" i="10"/>
  <c r="CZ151" i="10"/>
  <c r="CY151" i="10"/>
  <c r="CU151" i="10"/>
  <c r="CN151" i="10"/>
  <c r="DD150" i="10"/>
  <c r="DC150" i="10"/>
  <c r="CZ150" i="10"/>
  <c r="CY150" i="10"/>
  <c r="CU150" i="10"/>
  <c r="CN150" i="10"/>
  <c r="DB149" i="10"/>
  <c r="DA149" i="10"/>
  <c r="CX149" i="10"/>
  <c r="CW149" i="10"/>
  <c r="CV149" i="10"/>
  <c r="CT149" i="10"/>
  <c r="CS149" i="10"/>
  <c r="CR149" i="10"/>
  <c r="CQ149" i="10"/>
  <c r="CP149" i="10"/>
  <c r="CO149" i="10"/>
  <c r="DD148" i="10"/>
  <c r="DC148" i="10"/>
  <c r="CZ148" i="10"/>
  <c r="CY148" i="10"/>
  <c r="CU148" i="10"/>
  <c r="CN148" i="10"/>
  <c r="DD147" i="10"/>
  <c r="DE147" i="10" s="1"/>
  <c r="CZ147" i="10"/>
  <c r="CY147" i="10"/>
  <c r="CU147" i="10"/>
  <c r="CN147" i="10"/>
  <c r="DD146" i="10"/>
  <c r="DE146" i="10" s="1"/>
  <c r="CZ146" i="10"/>
  <c r="CY146" i="10"/>
  <c r="CU146" i="10"/>
  <c r="CN146" i="10"/>
  <c r="DE145" i="10"/>
  <c r="CZ145" i="10"/>
  <c r="CY145" i="10"/>
  <c r="CU145" i="10"/>
  <c r="CN145" i="10"/>
  <c r="DD144" i="10"/>
  <c r="DC144" i="10"/>
  <c r="CZ144" i="10"/>
  <c r="CY144" i="10"/>
  <c r="CU144" i="10"/>
  <c r="CN144" i="10"/>
  <c r="DB143" i="10"/>
  <c r="DA143" i="10"/>
  <c r="CX143" i="10"/>
  <c r="CW143" i="10"/>
  <c r="CV143" i="10"/>
  <c r="CU143" i="10"/>
  <c r="CT143" i="10"/>
  <c r="CS143" i="10"/>
  <c r="CR143" i="10"/>
  <c r="CQ143" i="10"/>
  <c r="CP143" i="10"/>
  <c r="CO143" i="10"/>
  <c r="DD142" i="10"/>
  <c r="DC142" i="10"/>
  <c r="CZ142" i="10"/>
  <c r="CY142" i="10"/>
  <c r="CN142" i="10"/>
  <c r="CM142" i="10" s="1"/>
  <c r="DD141" i="10"/>
  <c r="DE141" i="10" s="1"/>
  <c r="CZ141" i="10"/>
  <c r="CY141" i="10"/>
  <c r="CN141" i="10"/>
  <c r="CM141" i="10" s="1"/>
  <c r="DD140" i="10"/>
  <c r="DE140" i="10" s="1"/>
  <c r="CZ140" i="10"/>
  <c r="CY140" i="10"/>
  <c r="CN140" i="10"/>
  <c r="CM140" i="10" s="1"/>
  <c r="DE139" i="10"/>
  <c r="CZ139" i="10"/>
  <c r="CY139" i="10"/>
  <c r="CN139" i="10"/>
  <c r="CM139" i="10" s="1"/>
  <c r="DD138" i="10"/>
  <c r="DC138" i="10"/>
  <c r="CZ138" i="10"/>
  <c r="CN138" i="10"/>
  <c r="DB137" i="10"/>
  <c r="DA137" i="10"/>
  <c r="CX137" i="10"/>
  <c r="CW137" i="10"/>
  <c r="CV137" i="10"/>
  <c r="CT137" i="10"/>
  <c r="CS137" i="10"/>
  <c r="CR137" i="10"/>
  <c r="CQ137" i="10"/>
  <c r="CP137" i="10"/>
  <c r="CO137" i="10"/>
  <c r="DE136" i="10"/>
  <c r="CZ136" i="10"/>
  <c r="CY136" i="10"/>
  <c r="CU136" i="10"/>
  <c r="CN136" i="10"/>
  <c r="DD135" i="10"/>
  <c r="DD137" i="10" s="1"/>
  <c r="DC135" i="10"/>
  <c r="DC137" i="10" s="1"/>
  <c r="CZ135" i="10"/>
  <c r="CY135" i="10"/>
  <c r="CU135" i="10"/>
  <c r="CN135" i="10"/>
  <c r="CN137" i="10" s="1"/>
  <c r="DB134" i="10"/>
  <c r="DA134" i="10"/>
  <c r="CX134" i="10"/>
  <c r="CW134" i="10"/>
  <c r="CV134" i="10"/>
  <c r="CT134" i="10"/>
  <c r="CS134" i="10"/>
  <c r="CR134" i="10"/>
  <c r="CQ134" i="10"/>
  <c r="CP134" i="10"/>
  <c r="CO134" i="10"/>
  <c r="DD133" i="10"/>
  <c r="DC133" i="10"/>
  <c r="CZ133" i="10"/>
  <c r="CY133" i="10"/>
  <c r="CU133" i="10"/>
  <c r="CN133" i="10"/>
  <c r="DE132" i="10"/>
  <c r="CZ132" i="10"/>
  <c r="CY132" i="10"/>
  <c r="CU132" i="10"/>
  <c r="CN132" i="10"/>
  <c r="DD131" i="10"/>
  <c r="DC131" i="10"/>
  <c r="CZ131" i="10"/>
  <c r="CY131" i="10"/>
  <c r="CU131" i="10"/>
  <c r="CN131" i="10"/>
  <c r="DB130" i="10"/>
  <c r="DA130" i="10"/>
  <c r="CX130" i="10"/>
  <c r="CW130" i="10"/>
  <c r="CV130" i="10"/>
  <c r="CT130" i="10"/>
  <c r="CS130" i="10"/>
  <c r="CR130" i="10"/>
  <c r="CQ130" i="10"/>
  <c r="CP130" i="10"/>
  <c r="CO130" i="10"/>
  <c r="DE129" i="10"/>
  <c r="CZ129" i="10"/>
  <c r="CY129" i="10"/>
  <c r="CU129" i="10"/>
  <c r="CN129" i="10"/>
  <c r="DD128" i="10"/>
  <c r="DD130" i="10" s="1"/>
  <c r="DC128" i="10"/>
  <c r="CZ128" i="10"/>
  <c r="CY128" i="10"/>
  <c r="CY130" i="10" s="1"/>
  <c r="CU128" i="10"/>
  <c r="CN128" i="10"/>
  <c r="CN130" i="10" s="1"/>
  <c r="DB127" i="10"/>
  <c r="DA127" i="10"/>
  <c r="CX127" i="10"/>
  <c r="CW127" i="10"/>
  <c r="CV127" i="10"/>
  <c r="CT127" i="10"/>
  <c r="CS127" i="10"/>
  <c r="CR127" i="10"/>
  <c r="CQ127" i="10"/>
  <c r="CP127" i="10"/>
  <c r="CO127" i="10"/>
  <c r="DE126" i="10"/>
  <c r="CZ126" i="10"/>
  <c r="CY126" i="10"/>
  <c r="CU126" i="10"/>
  <c r="CN126" i="10"/>
  <c r="DD125" i="10"/>
  <c r="DD127" i="10" s="1"/>
  <c r="DC125" i="10"/>
  <c r="DC127" i="10" s="1"/>
  <c r="CZ125" i="10"/>
  <c r="CZ127" i="10" s="1"/>
  <c r="CY125" i="10"/>
  <c r="CU125" i="10"/>
  <c r="CN125" i="10"/>
  <c r="DB124" i="10"/>
  <c r="DA124" i="10"/>
  <c r="CX124" i="10"/>
  <c r="CW124" i="10"/>
  <c r="CV124" i="10"/>
  <c r="CU124" i="10"/>
  <c r="CT124" i="10"/>
  <c r="CS124" i="10"/>
  <c r="CR124" i="10"/>
  <c r="CQ124" i="10"/>
  <c r="CP124" i="10"/>
  <c r="CO124" i="10"/>
  <c r="DD123" i="10"/>
  <c r="DC123" i="10"/>
  <c r="CZ123" i="10"/>
  <c r="CY123" i="10"/>
  <c r="CN123" i="10"/>
  <c r="CM123" i="10" s="1"/>
  <c r="DD122" i="10"/>
  <c r="DE122" i="10" s="1"/>
  <c r="CZ122" i="10"/>
  <c r="CY122" i="10"/>
  <c r="CN122" i="10"/>
  <c r="CM122" i="10" s="1"/>
  <c r="DE121" i="10"/>
  <c r="CZ121" i="10"/>
  <c r="CY121" i="10"/>
  <c r="CN121" i="10"/>
  <c r="CM121" i="10" s="1"/>
  <c r="DD120" i="10"/>
  <c r="DC120" i="10"/>
  <c r="CZ120" i="10"/>
  <c r="CY120" i="10"/>
  <c r="CN120" i="10"/>
  <c r="DB119" i="10"/>
  <c r="DA119" i="10"/>
  <c r="CX119" i="10"/>
  <c r="CW119" i="10"/>
  <c r="CV119" i="10"/>
  <c r="CT119" i="10"/>
  <c r="CS119" i="10"/>
  <c r="CR119" i="10"/>
  <c r="CQ119" i="10"/>
  <c r="CP119" i="10"/>
  <c r="CO119" i="10"/>
  <c r="DD118" i="10"/>
  <c r="DC118" i="10"/>
  <c r="CZ118" i="10"/>
  <c r="CY118" i="10"/>
  <c r="CU118" i="10"/>
  <c r="CN118" i="10"/>
  <c r="DD117" i="10"/>
  <c r="DE117" i="10" s="1"/>
  <c r="CZ117" i="10"/>
  <c r="CY117" i="10"/>
  <c r="CU117" i="10"/>
  <c r="CN117" i="10"/>
  <c r="DE116" i="10"/>
  <c r="CZ116" i="10"/>
  <c r="CY116" i="10"/>
  <c r="CU116" i="10"/>
  <c r="CN116" i="10"/>
  <c r="DD115" i="10"/>
  <c r="DC115" i="10"/>
  <c r="CZ115" i="10"/>
  <c r="CU115" i="10"/>
  <c r="CN115" i="10"/>
  <c r="DB114" i="10"/>
  <c r="DA114" i="10"/>
  <c r="CX114" i="10"/>
  <c r="CW114" i="10"/>
  <c r="CV114" i="10"/>
  <c r="CU114" i="10"/>
  <c r="CT114" i="10"/>
  <c r="CS114" i="10"/>
  <c r="CR114" i="10"/>
  <c r="CQ114" i="10"/>
  <c r="CP114" i="10"/>
  <c r="CO114" i="10"/>
  <c r="DD113" i="10"/>
  <c r="DE113" i="10" s="1"/>
  <c r="CZ113" i="10"/>
  <c r="CY113" i="10"/>
  <c r="CN113" i="10"/>
  <c r="CM113" i="10" s="1"/>
  <c r="DD112" i="10"/>
  <c r="DE112" i="10" s="1"/>
  <c r="CZ112" i="10"/>
  <c r="CY112" i="10"/>
  <c r="CN112" i="10"/>
  <c r="CM112" i="10" s="1"/>
  <c r="DE111" i="10"/>
  <c r="CZ111" i="10"/>
  <c r="CY111" i="10"/>
  <c r="CN111" i="10"/>
  <c r="CM111" i="10" s="1"/>
  <c r="DD110" i="10"/>
  <c r="DC110" i="10"/>
  <c r="DC114" i="10" s="1"/>
  <c r="CZ110" i="10"/>
  <c r="CY110" i="10"/>
  <c r="CN110" i="10"/>
  <c r="DB109" i="10"/>
  <c r="DA109" i="10"/>
  <c r="CX109" i="10"/>
  <c r="CW109" i="10"/>
  <c r="CV109" i="10"/>
  <c r="CT109" i="10"/>
  <c r="CS109" i="10"/>
  <c r="CR109" i="10"/>
  <c r="CQ109" i="10"/>
  <c r="CP109" i="10"/>
  <c r="CO109" i="10"/>
  <c r="DD108" i="10"/>
  <c r="DE108" i="10" s="1"/>
  <c r="CZ108" i="10"/>
  <c r="CY108" i="10"/>
  <c r="CU108" i="10"/>
  <c r="CN108" i="10"/>
  <c r="DE107" i="10"/>
  <c r="CZ107" i="10"/>
  <c r="CY107" i="10"/>
  <c r="CU107" i="10"/>
  <c r="CN107" i="10"/>
  <c r="DD106" i="10"/>
  <c r="DC106" i="10"/>
  <c r="CZ106" i="10"/>
  <c r="CY106" i="10"/>
  <c r="CU106" i="10"/>
  <c r="CN106" i="10"/>
  <c r="DD105" i="10"/>
  <c r="DC105" i="10"/>
  <c r="CZ105" i="10"/>
  <c r="CY105" i="10"/>
  <c r="CU105" i="10"/>
  <c r="CN105" i="10"/>
  <c r="DB104" i="10"/>
  <c r="DA104" i="10"/>
  <c r="CX104" i="10"/>
  <c r="CW104" i="10"/>
  <c r="CV104" i="10"/>
  <c r="CT104" i="10"/>
  <c r="CS104" i="10"/>
  <c r="CR104" i="10"/>
  <c r="CQ104" i="10"/>
  <c r="CP104" i="10"/>
  <c r="CO104" i="10"/>
  <c r="DD103" i="10"/>
  <c r="DC103" i="10"/>
  <c r="CZ103" i="10"/>
  <c r="CY103" i="10"/>
  <c r="CU103" i="10"/>
  <c r="CN103" i="10"/>
  <c r="DD102" i="10"/>
  <c r="DE102" i="10" s="1"/>
  <c r="CZ102" i="10"/>
  <c r="CY102" i="10"/>
  <c r="CU102" i="10"/>
  <c r="CN102" i="10"/>
  <c r="DE101" i="10"/>
  <c r="CZ101" i="10"/>
  <c r="CY101" i="10"/>
  <c r="CU101" i="10"/>
  <c r="CN101" i="10"/>
  <c r="DD100" i="10"/>
  <c r="DC100" i="10"/>
  <c r="CZ100" i="10"/>
  <c r="CY100" i="10"/>
  <c r="CU100" i="10"/>
  <c r="CN100" i="10"/>
  <c r="DB99" i="10"/>
  <c r="DA99" i="10"/>
  <c r="CX99" i="10"/>
  <c r="CW99" i="10"/>
  <c r="CV99" i="10"/>
  <c r="CT99" i="10"/>
  <c r="CS99" i="10"/>
  <c r="CQ99" i="10"/>
  <c r="CP99" i="10"/>
  <c r="CO99" i="10"/>
  <c r="DD98" i="10"/>
  <c r="DC98" i="10"/>
  <c r="CZ98" i="10"/>
  <c r="CY98" i="10"/>
  <c r="CU98" i="10"/>
  <c r="CN98" i="10"/>
  <c r="DD97" i="10"/>
  <c r="DC97" i="10"/>
  <c r="CZ97" i="10"/>
  <c r="CY97" i="10"/>
  <c r="CU97" i="10"/>
  <c r="CN97" i="10"/>
  <c r="DD96" i="10"/>
  <c r="DC96" i="10"/>
  <c r="CZ96" i="10"/>
  <c r="CY96" i="10"/>
  <c r="CU96" i="10"/>
  <c r="CN96" i="10"/>
  <c r="DD95" i="10"/>
  <c r="DE95" i="10" s="1"/>
  <c r="CZ95" i="10"/>
  <c r="CY95" i="10"/>
  <c r="CU95" i="10"/>
  <c r="CN95" i="10"/>
  <c r="DD94" i="10"/>
  <c r="DE94" i="10" s="1"/>
  <c r="CZ94" i="10"/>
  <c r="CY94" i="10"/>
  <c r="CU94" i="10"/>
  <c r="CN94" i="10"/>
  <c r="DD93" i="10"/>
  <c r="DE93" i="10" s="1"/>
  <c r="CZ93" i="10"/>
  <c r="CY93" i="10"/>
  <c r="CU93" i="10"/>
  <c r="CN93" i="10"/>
  <c r="DE92" i="10"/>
  <c r="CZ92" i="10"/>
  <c r="CY92" i="10"/>
  <c r="CU92" i="10"/>
  <c r="CN92" i="10"/>
  <c r="DD91" i="10"/>
  <c r="CZ91" i="10"/>
  <c r="CU91" i="10"/>
  <c r="CR99" i="10"/>
  <c r="DB90" i="10"/>
  <c r="DA90" i="10"/>
  <c r="CX90" i="10"/>
  <c r="CW90" i="10"/>
  <c r="CV90" i="10"/>
  <c r="CU90" i="10"/>
  <c r="CT90" i="10"/>
  <c r="CS90" i="10"/>
  <c r="CR90" i="10"/>
  <c r="CQ90" i="10"/>
  <c r="CP90" i="10"/>
  <c r="CO90" i="10"/>
  <c r="DD89" i="10"/>
  <c r="DC89" i="10"/>
  <c r="CZ89" i="10"/>
  <c r="CY89" i="10"/>
  <c r="CN89" i="10"/>
  <c r="CM89" i="10" s="1"/>
  <c r="DD88" i="10"/>
  <c r="DC88" i="10"/>
  <c r="CZ88" i="10"/>
  <c r="CY88" i="10"/>
  <c r="CN88" i="10"/>
  <c r="CM88" i="10" s="1"/>
  <c r="DE87" i="10"/>
  <c r="CZ87" i="10"/>
  <c r="CY87" i="10"/>
  <c r="CN87" i="10"/>
  <c r="CM87" i="10" s="1"/>
  <c r="DD86" i="10"/>
  <c r="DC86" i="10"/>
  <c r="CZ86" i="10"/>
  <c r="CY86" i="10"/>
  <c r="CN86" i="10"/>
  <c r="DB85" i="10"/>
  <c r="DA85" i="10"/>
  <c r="CX85" i="10"/>
  <c r="CW85" i="10"/>
  <c r="CV85" i="10"/>
  <c r="CT85" i="10"/>
  <c r="CS85" i="10"/>
  <c r="CR85" i="10"/>
  <c r="CQ85" i="10"/>
  <c r="CP85" i="10"/>
  <c r="CO85" i="10"/>
  <c r="DD84" i="10"/>
  <c r="DC84" i="10"/>
  <c r="CZ84" i="10"/>
  <c r="CY84" i="10"/>
  <c r="CU84" i="10"/>
  <c r="CN84" i="10"/>
  <c r="DD83" i="10"/>
  <c r="DE83" i="10" s="1"/>
  <c r="CZ83" i="10"/>
  <c r="CY83" i="10"/>
  <c r="CU83" i="10"/>
  <c r="CN83" i="10"/>
  <c r="DE82" i="10"/>
  <c r="CZ82" i="10"/>
  <c r="CY82" i="10"/>
  <c r="CU82" i="10"/>
  <c r="CN82" i="10"/>
  <c r="DD81" i="10"/>
  <c r="DC81" i="10"/>
  <c r="CZ81" i="10"/>
  <c r="CY81" i="10"/>
  <c r="CU81" i="10"/>
  <c r="CN81" i="10"/>
  <c r="DB80" i="10"/>
  <c r="DA80" i="10"/>
  <c r="CX80" i="10"/>
  <c r="CW80" i="10"/>
  <c r="CV80" i="10"/>
  <c r="CT80" i="10"/>
  <c r="CS80" i="10"/>
  <c r="CR80" i="10"/>
  <c r="CQ80" i="10"/>
  <c r="CP80" i="10"/>
  <c r="CO80" i="10"/>
  <c r="DD79" i="10"/>
  <c r="DC79" i="10"/>
  <c r="CZ79" i="10"/>
  <c r="CY79" i="10"/>
  <c r="CU79" i="10"/>
  <c r="CN79" i="10"/>
  <c r="DE78" i="10"/>
  <c r="CZ78" i="10"/>
  <c r="CY78" i="10"/>
  <c r="CU78" i="10"/>
  <c r="CN78" i="10"/>
  <c r="DD77" i="10"/>
  <c r="DC77" i="10"/>
  <c r="CZ77" i="10"/>
  <c r="CY77" i="10"/>
  <c r="CU77" i="10"/>
  <c r="CN77" i="10"/>
  <c r="DB76" i="10"/>
  <c r="DA76" i="10"/>
  <c r="CX76" i="10"/>
  <c r="CW76" i="10"/>
  <c r="CV76" i="10"/>
  <c r="CT76" i="10"/>
  <c r="CS76" i="10"/>
  <c r="CR76" i="10"/>
  <c r="CQ76" i="10"/>
  <c r="CP76" i="10"/>
  <c r="CO76" i="10"/>
  <c r="DD75" i="10"/>
  <c r="DC75" i="10"/>
  <c r="CZ75" i="10"/>
  <c r="CY75" i="10"/>
  <c r="CU75" i="10"/>
  <c r="CN75" i="10"/>
  <c r="DD74" i="10"/>
  <c r="DE74" i="10" s="1"/>
  <c r="CZ74" i="10"/>
  <c r="CY74" i="10"/>
  <c r="CU74" i="10"/>
  <c r="CN74" i="10"/>
  <c r="DE73" i="10"/>
  <c r="CZ73" i="10"/>
  <c r="CY73" i="10"/>
  <c r="CU73" i="10"/>
  <c r="CN73" i="10"/>
  <c r="DD72" i="10"/>
  <c r="DC72" i="10"/>
  <c r="CZ72" i="10"/>
  <c r="CY72" i="10"/>
  <c r="CU72" i="10"/>
  <c r="CN72" i="10"/>
  <c r="DB71" i="10"/>
  <c r="DA71" i="10"/>
  <c r="CX71" i="10"/>
  <c r="CW71" i="10"/>
  <c r="CV71" i="10"/>
  <c r="CT71" i="10"/>
  <c r="CS71" i="10"/>
  <c r="CR71" i="10"/>
  <c r="CQ71" i="10"/>
  <c r="CP71" i="10"/>
  <c r="CO71" i="10"/>
  <c r="DD70" i="10"/>
  <c r="DC70" i="10"/>
  <c r="CZ70" i="10"/>
  <c r="CY70" i="10"/>
  <c r="CU70" i="10"/>
  <c r="CN70" i="10"/>
  <c r="DD69" i="10"/>
  <c r="DE69" i="10" s="1"/>
  <c r="CZ69" i="10"/>
  <c r="CY69" i="10"/>
  <c r="CU69" i="10"/>
  <c r="CN69" i="10"/>
  <c r="DE68" i="10"/>
  <c r="CZ68" i="10"/>
  <c r="CY68" i="10"/>
  <c r="CU68" i="10"/>
  <c r="CN68" i="10"/>
  <c r="DD67" i="10"/>
  <c r="DC67" i="10"/>
  <c r="CZ67" i="10"/>
  <c r="CY67" i="10"/>
  <c r="CU67" i="10"/>
  <c r="CN67" i="10"/>
  <c r="DB66" i="10"/>
  <c r="DA66" i="10"/>
  <c r="CX66" i="10"/>
  <c r="CW66" i="10"/>
  <c r="CV66" i="10"/>
  <c r="CU66" i="10"/>
  <c r="CT66" i="10"/>
  <c r="CS66" i="10"/>
  <c r="CR66" i="10"/>
  <c r="CQ66" i="10"/>
  <c r="CP66" i="10"/>
  <c r="CO66" i="10"/>
  <c r="DD65" i="10"/>
  <c r="DC65" i="10"/>
  <c r="CZ65" i="10"/>
  <c r="CY65" i="10"/>
  <c r="CN65" i="10"/>
  <c r="CM65" i="10" s="1"/>
  <c r="DE64" i="10"/>
  <c r="CZ64" i="10"/>
  <c r="CY64" i="10"/>
  <c r="CN64" i="10"/>
  <c r="CM64" i="10" s="1"/>
  <c r="DD63" i="10"/>
  <c r="DC63" i="10"/>
  <c r="CZ63" i="10"/>
  <c r="CY63" i="10"/>
  <c r="CN63" i="10"/>
  <c r="CM63" i="10" s="1"/>
  <c r="DB62" i="10"/>
  <c r="DA62" i="10"/>
  <c r="CX62" i="10"/>
  <c r="CW62" i="10"/>
  <c r="CV62" i="10"/>
  <c r="CT62" i="10"/>
  <c r="CS62" i="10"/>
  <c r="CR62" i="10"/>
  <c r="CQ62" i="10"/>
  <c r="CP62" i="10"/>
  <c r="CO62" i="10"/>
  <c r="DE61" i="10"/>
  <c r="CZ61" i="10"/>
  <c r="CY61" i="10"/>
  <c r="CU61" i="10"/>
  <c r="CN61" i="10"/>
  <c r="DD60" i="10"/>
  <c r="DD62" i="10" s="1"/>
  <c r="DC60" i="10"/>
  <c r="CZ60" i="10"/>
  <c r="CZ62" i="10" s="1"/>
  <c r="CY60" i="10"/>
  <c r="CU60" i="10"/>
  <c r="CN60" i="10"/>
  <c r="CN62" i="10" s="1"/>
  <c r="DB59" i="10"/>
  <c r="DA59" i="10"/>
  <c r="CX59" i="10"/>
  <c r="CW59" i="10"/>
  <c r="CV59" i="10"/>
  <c r="CT59" i="10"/>
  <c r="CS59" i="10"/>
  <c r="CR59" i="10"/>
  <c r="CQ59" i="10"/>
  <c r="CP59" i="10"/>
  <c r="CO59" i="10"/>
  <c r="DD58" i="10"/>
  <c r="DC58" i="10"/>
  <c r="CZ58" i="10"/>
  <c r="CY58" i="10"/>
  <c r="CU58" i="10"/>
  <c r="CN58" i="10"/>
  <c r="DD57" i="10"/>
  <c r="CZ57" i="10"/>
  <c r="CY57" i="10"/>
  <c r="CU57" i="10"/>
  <c r="CN57" i="10"/>
  <c r="DE56" i="10"/>
  <c r="CZ56" i="10"/>
  <c r="CY56" i="10"/>
  <c r="CU56" i="10"/>
  <c r="CN56" i="10"/>
  <c r="DD55" i="10"/>
  <c r="DC55" i="10"/>
  <c r="CZ55" i="10"/>
  <c r="CY55" i="10"/>
  <c r="CU55" i="10"/>
  <c r="CN55" i="10"/>
  <c r="DB54" i="10"/>
  <c r="DA54" i="10"/>
  <c r="CX54" i="10"/>
  <c r="CW54" i="10"/>
  <c r="CV54" i="10"/>
  <c r="CT54" i="10"/>
  <c r="CS54" i="10"/>
  <c r="CR54" i="10"/>
  <c r="CQ54" i="10"/>
  <c r="CP54" i="10"/>
  <c r="CO54" i="10"/>
  <c r="DE53" i="10"/>
  <c r="CZ53" i="10"/>
  <c r="CY53" i="10"/>
  <c r="CU53" i="10"/>
  <c r="CN53" i="10"/>
  <c r="DD52" i="10"/>
  <c r="DD54" i="10" s="1"/>
  <c r="DC52" i="10"/>
  <c r="CZ52" i="10"/>
  <c r="CY52" i="10"/>
  <c r="CY54" i="10" s="1"/>
  <c r="CU52" i="10"/>
  <c r="CU54" i="10" s="1"/>
  <c r="CN52" i="10"/>
  <c r="DB51" i="10"/>
  <c r="DA51" i="10"/>
  <c r="CX51" i="10"/>
  <c r="CW51" i="10"/>
  <c r="CV51" i="10"/>
  <c r="CT51" i="10"/>
  <c r="CS51" i="10"/>
  <c r="CR51" i="10"/>
  <c r="CQ51" i="10"/>
  <c r="CP51" i="10"/>
  <c r="CO51" i="10"/>
  <c r="DD50" i="10"/>
  <c r="DC50" i="10"/>
  <c r="CZ50" i="10"/>
  <c r="CY50" i="10"/>
  <c r="CU50" i="10"/>
  <c r="CN50" i="10"/>
  <c r="DE49" i="10"/>
  <c r="CZ49" i="10"/>
  <c r="CY49" i="10"/>
  <c r="CU49" i="10"/>
  <c r="CN49" i="10"/>
  <c r="DD48" i="10"/>
  <c r="DC48" i="10"/>
  <c r="CZ48" i="10"/>
  <c r="CY48" i="10"/>
  <c r="CU48" i="10"/>
  <c r="CN48" i="10"/>
  <c r="DB47" i="10"/>
  <c r="DA47" i="10"/>
  <c r="CX47" i="10"/>
  <c r="CW47" i="10"/>
  <c r="CV47" i="10"/>
  <c r="CT47" i="10"/>
  <c r="CS47" i="10"/>
  <c r="CR47" i="10"/>
  <c r="CQ47" i="10"/>
  <c r="CP47" i="10"/>
  <c r="CO47" i="10"/>
  <c r="DE46" i="10"/>
  <c r="CZ46" i="10"/>
  <c r="CY46" i="10"/>
  <c r="CU46" i="10"/>
  <c r="CN46" i="10"/>
  <c r="DD45" i="10"/>
  <c r="DD47" i="10" s="1"/>
  <c r="DC45" i="10"/>
  <c r="DC47" i="10" s="1"/>
  <c r="CZ45" i="10"/>
  <c r="CY45" i="10"/>
  <c r="CY47" i="10" s="1"/>
  <c r="CU45" i="10"/>
  <c r="CU47" i="10" s="1"/>
  <c r="CN45" i="10"/>
  <c r="DB44" i="10"/>
  <c r="DA44" i="10"/>
  <c r="CX44" i="10"/>
  <c r="CW44" i="10"/>
  <c r="CV44" i="10"/>
  <c r="CT44" i="10"/>
  <c r="CS44" i="10"/>
  <c r="CR44" i="10"/>
  <c r="CQ44" i="10"/>
  <c r="CP44" i="10"/>
  <c r="CO44" i="10"/>
  <c r="DE43" i="10"/>
  <c r="CZ43" i="10"/>
  <c r="CY43" i="10"/>
  <c r="CU43" i="10"/>
  <c r="CN43" i="10"/>
  <c r="DD42" i="10"/>
  <c r="DD44" i="10" s="1"/>
  <c r="DC42" i="10"/>
  <c r="CZ42" i="10"/>
  <c r="CY42" i="10"/>
  <c r="CU42" i="10"/>
  <c r="CN42" i="10"/>
  <c r="DB41" i="10"/>
  <c r="DA41" i="10"/>
  <c r="CX41" i="10"/>
  <c r="CW41" i="10"/>
  <c r="CV41" i="10"/>
  <c r="CT41" i="10"/>
  <c r="CS41" i="10"/>
  <c r="CR41" i="10"/>
  <c r="CQ41" i="10"/>
  <c r="CP41" i="10"/>
  <c r="CO41" i="10"/>
  <c r="DD40" i="10"/>
  <c r="DC40" i="10"/>
  <c r="CZ40" i="10"/>
  <c r="CY40" i="10"/>
  <c r="CU40" i="10"/>
  <c r="CN40" i="10"/>
  <c r="DE39" i="10"/>
  <c r="CZ39" i="10"/>
  <c r="CY39" i="10"/>
  <c r="CU39" i="10"/>
  <c r="CN39" i="10"/>
  <c r="DD38" i="10"/>
  <c r="DC38" i="10"/>
  <c r="CZ38" i="10"/>
  <c r="CY38" i="10"/>
  <c r="CU38" i="10"/>
  <c r="CN38" i="10"/>
  <c r="DB37" i="10"/>
  <c r="DA37" i="10"/>
  <c r="CX37" i="10"/>
  <c r="CW37" i="10"/>
  <c r="CV37" i="10"/>
  <c r="CU37" i="10"/>
  <c r="CT37" i="10"/>
  <c r="CS37" i="10"/>
  <c r="CR37" i="10"/>
  <c r="CQ37" i="10"/>
  <c r="CP37" i="10"/>
  <c r="CO37" i="10"/>
  <c r="DE36" i="10"/>
  <c r="CZ36" i="10"/>
  <c r="CY36" i="10"/>
  <c r="CN36" i="10"/>
  <c r="CM36" i="10" s="1"/>
  <c r="DD35" i="10"/>
  <c r="DD37" i="10" s="1"/>
  <c r="DC35" i="10"/>
  <c r="CZ35" i="10"/>
  <c r="CY35" i="10"/>
  <c r="CN35" i="10"/>
  <c r="CM35" i="10" s="1"/>
  <c r="DB34" i="10"/>
  <c r="DA34" i="10"/>
  <c r="CX34" i="10"/>
  <c r="CW34" i="10"/>
  <c r="CV34" i="10"/>
  <c r="CT34" i="10"/>
  <c r="CS34" i="10"/>
  <c r="CR34" i="10"/>
  <c r="CQ34" i="10"/>
  <c r="CP34" i="10"/>
  <c r="CO34" i="10"/>
  <c r="DD33" i="10"/>
  <c r="DE33" i="10" s="1"/>
  <c r="CZ33" i="10"/>
  <c r="CY33" i="10"/>
  <c r="CU33" i="10"/>
  <c r="CN33" i="10"/>
  <c r="DE32" i="10"/>
  <c r="CZ32" i="10"/>
  <c r="CY32" i="10"/>
  <c r="CU32" i="10"/>
  <c r="CN32" i="10"/>
  <c r="DD31" i="10"/>
  <c r="DC31" i="10"/>
  <c r="CZ31" i="10"/>
  <c r="CY31" i="10"/>
  <c r="CU31" i="10"/>
  <c r="CN31" i="10"/>
  <c r="DB30" i="10"/>
  <c r="DA30" i="10"/>
  <c r="CX30" i="10"/>
  <c r="CW30" i="10"/>
  <c r="CV30" i="10"/>
  <c r="CT30" i="10"/>
  <c r="CS30" i="10"/>
  <c r="CR30" i="10"/>
  <c r="CQ30" i="10"/>
  <c r="CP30" i="10"/>
  <c r="CO30" i="10"/>
  <c r="DD29" i="10"/>
  <c r="DE29" i="10" s="1"/>
  <c r="CZ29" i="10"/>
  <c r="CY29" i="10"/>
  <c r="CU29" i="10"/>
  <c r="CN29" i="10"/>
  <c r="DE28" i="10"/>
  <c r="CZ28" i="10"/>
  <c r="CY28" i="10"/>
  <c r="CU28" i="10"/>
  <c r="CN28" i="10"/>
  <c r="DD27" i="10"/>
  <c r="DC27" i="10"/>
  <c r="DC30" i="10" s="1"/>
  <c r="CZ27" i="10"/>
  <c r="CY27" i="10"/>
  <c r="CU27" i="10"/>
  <c r="CN27" i="10"/>
  <c r="DB26" i="10"/>
  <c r="DA26" i="10"/>
  <c r="CX26" i="10"/>
  <c r="CW26" i="10"/>
  <c r="CV26" i="10"/>
  <c r="CU26" i="10"/>
  <c r="CT26" i="10"/>
  <c r="CS26" i="10"/>
  <c r="CR26" i="10"/>
  <c r="CQ26" i="10"/>
  <c r="CP26" i="10"/>
  <c r="CO26" i="10"/>
  <c r="DE25" i="10"/>
  <c r="CZ25" i="10"/>
  <c r="CY25" i="10"/>
  <c r="CN25" i="10"/>
  <c r="CM25" i="10" s="1"/>
  <c r="DD24" i="10"/>
  <c r="DD26" i="10" s="1"/>
  <c r="DC24" i="10"/>
  <c r="CZ24" i="10"/>
  <c r="CY24" i="10"/>
  <c r="CN24" i="10"/>
  <c r="DB23" i="10"/>
  <c r="DA23" i="10"/>
  <c r="CX23" i="10"/>
  <c r="CW23" i="10"/>
  <c r="CV23" i="10"/>
  <c r="CT23" i="10"/>
  <c r="CS23" i="10"/>
  <c r="CR23" i="10"/>
  <c r="CQ23" i="10"/>
  <c r="CP23" i="10"/>
  <c r="CO23" i="10"/>
  <c r="DE22" i="10"/>
  <c r="CZ22" i="10"/>
  <c r="CY22" i="10"/>
  <c r="CU22" i="10"/>
  <c r="CN22" i="10"/>
  <c r="DD21" i="10"/>
  <c r="DD23" i="10" s="1"/>
  <c r="DC21" i="10"/>
  <c r="DC23" i="10" s="1"/>
  <c r="CZ21" i="10"/>
  <c r="CY21" i="10"/>
  <c r="CU21" i="10"/>
  <c r="CN21" i="10"/>
  <c r="DB20" i="10"/>
  <c r="DA20" i="10"/>
  <c r="CX20" i="10"/>
  <c r="CW20" i="10"/>
  <c r="CV20" i="10"/>
  <c r="CT20" i="10"/>
  <c r="CS20" i="10"/>
  <c r="CR20" i="10"/>
  <c r="CQ20" i="10"/>
  <c r="CP20" i="10"/>
  <c r="CO20" i="10"/>
  <c r="DE19" i="10"/>
  <c r="CZ19" i="10"/>
  <c r="CY19" i="10"/>
  <c r="CU19" i="10"/>
  <c r="CN19" i="10"/>
  <c r="DD18" i="10"/>
  <c r="DD20" i="10" s="1"/>
  <c r="DC18" i="10"/>
  <c r="DC20" i="10" s="1"/>
  <c r="CZ18" i="10"/>
  <c r="CY18" i="10"/>
  <c r="CY20" i="10" s="1"/>
  <c r="CU18" i="10"/>
  <c r="CU20" i="10" s="1"/>
  <c r="CN18" i="10"/>
  <c r="DB17" i="10"/>
  <c r="DA17" i="10"/>
  <c r="CX17" i="10"/>
  <c r="CW17" i="10"/>
  <c r="CV17" i="10"/>
  <c r="CU17" i="10"/>
  <c r="CT17" i="10"/>
  <c r="CS17" i="10"/>
  <c r="CR17" i="10"/>
  <c r="CQ17" i="10"/>
  <c r="CP17" i="10"/>
  <c r="CO17" i="10"/>
  <c r="DE16" i="10"/>
  <c r="CZ16" i="10"/>
  <c r="CY16" i="10"/>
  <c r="CN16" i="10"/>
  <c r="CM16" i="10" s="1"/>
  <c r="DD15" i="10"/>
  <c r="DD17" i="10" s="1"/>
  <c r="DC15" i="10"/>
  <c r="DC17" i="10" s="1"/>
  <c r="CZ15" i="10"/>
  <c r="CY15" i="10"/>
  <c r="CN15" i="10"/>
  <c r="DB14" i="10"/>
  <c r="DA14" i="10"/>
  <c r="CX14" i="10"/>
  <c r="CW14" i="10"/>
  <c r="CV14" i="10"/>
  <c r="CT14" i="10"/>
  <c r="CS14" i="10"/>
  <c r="CR14" i="10"/>
  <c r="CQ14" i="10"/>
  <c r="CP14" i="10"/>
  <c r="CO14" i="10"/>
  <c r="DD13" i="10"/>
  <c r="DE13" i="10" s="1"/>
  <c r="CZ13" i="10"/>
  <c r="CY13" i="10"/>
  <c r="CU13" i="10"/>
  <c r="CN13" i="10"/>
  <c r="DE12" i="10"/>
  <c r="CZ12" i="10"/>
  <c r="CY12" i="10"/>
  <c r="CU12" i="10"/>
  <c r="CN12" i="10"/>
  <c r="DD11" i="10"/>
  <c r="DC11" i="10"/>
  <c r="DC14" i="10" s="1"/>
  <c r="CZ11" i="10"/>
  <c r="CY11" i="10"/>
  <c r="CU11" i="10"/>
  <c r="CN11" i="10"/>
  <c r="DB10" i="10"/>
  <c r="DA10" i="10"/>
  <c r="CX10" i="10"/>
  <c r="CW10" i="10"/>
  <c r="CV10" i="10"/>
  <c r="CT10" i="10"/>
  <c r="CS10" i="10"/>
  <c r="CR10" i="10"/>
  <c r="CQ10" i="10"/>
  <c r="CP10" i="10"/>
  <c r="CO10" i="10"/>
  <c r="DD9" i="10"/>
  <c r="DE9" i="10" s="1"/>
  <c r="CZ9" i="10"/>
  <c r="CY9" i="10"/>
  <c r="CU9" i="10"/>
  <c r="CN9" i="10"/>
  <c r="DE8" i="10"/>
  <c r="CZ8" i="10"/>
  <c r="CY8" i="10"/>
  <c r="CU8" i="10"/>
  <c r="CN8" i="10"/>
  <c r="DD7" i="10"/>
  <c r="DC7" i="10"/>
  <c r="CZ7" i="10"/>
  <c r="CY7" i="10"/>
  <c r="CU7" i="10"/>
  <c r="CN7" i="10"/>
  <c r="CB101" i="10"/>
  <c r="CB102" i="10"/>
  <c r="CB103" i="10"/>
  <c r="CB100" i="10"/>
  <c r="CN265" i="10" l="1"/>
  <c r="CY198" i="10"/>
  <c r="CZ44" i="10"/>
  <c r="CZ277" i="10"/>
  <c r="CY137" i="10"/>
  <c r="CZ265" i="10"/>
  <c r="CZ54" i="10"/>
  <c r="CY272" i="10"/>
  <c r="CZ130" i="10"/>
  <c r="CN47" i="10"/>
  <c r="CY262" i="10"/>
  <c r="DF62" i="10"/>
  <c r="CY277" i="10"/>
  <c r="CZ23" i="10"/>
  <c r="DX10" i="10"/>
  <c r="DC277" i="10"/>
  <c r="DX272" i="10"/>
  <c r="DX80" i="10"/>
  <c r="DF14" i="10"/>
  <c r="DF51" i="10"/>
  <c r="DF277" i="10"/>
  <c r="CM13" i="10"/>
  <c r="DE65" i="10"/>
  <c r="DE67" i="10"/>
  <c r="CM70" i="10"/>
  <c r="DF23" i="10"/>
  <c r="DF244" i="10"/>
  <c r="DX203" i="10"/>
  <c r="CM146" i="10"/>
  <c r="CM158" i="10"/>
  <c r="DE164" i="10"/>
  <c r="DE172" i="10"/>
  <c r="CM219" i="10"/>
  <c r="CM261" i="10"/>
  <c r="CM269" i="10"/>
  <c r="DX134" i="10"/>
  <c r="DF255" i="10"/>
  <c r="DX124" i="10"/>
  <c r="DX225" i="10"/>
  <c r="DF85" i="10"/>
  <c r="CZ109" i="10"/>
  <c r="CM148" i="10"/>
  <c r="DF232" i="10"/>
  <c r="DX198" i="10"/>
  <c r="DX76" i="10"/>
  <c r="DF203" i="10"/>
  <c r="DF41" i="10"/>
  <c r="DX41" i="10"/>
  <c r="CZ47" i="10"/>
  <c r="DX277" i="10"/>
  <c r="DF80" i="10"/>
  <c r="DF130" i="10"/>
  <c r="DX104" i="10"/>
  <c r="DX162" i="10"/>
  <c r="DF272" i="10"/>
  <c r="DF265" i="10"/>
  <c r="CM205" i="10"/>
  <c r="CM206" i="10"/>
  <c r="DV91" i="10"/>
  <c r="DV99" i="10" s="1"/>
  <c r="DV278" i="10" s="1"/>
  <c r="DF104" i="10"/>
  <c r="CN91" i="10"/>
  <c r="CM91" i="10" s="1"/>
  <c r="DX232" i="10"/>
  <c r="DE219" i="10"/>
  <c r="CY259" i="10"/>
  <c r="DX143" i="10"/>
  <c r="EK99" i="10"/>
  <c r="EK278" i="10" s="1"/>
  <c r="EL279" i="10" s="1"/>
  <c r="DF236" i="10"/>
  <c r="DX185" i="10"/>
  <c r="EO99" i="10"/>
  <c r="EO278" i="10" s="1"/>
  <c r="EQ91" i="10"/>
  <c r="DF185" i="10"/>
  <c r="DR91" i="10"/>
  <c r="DR99" i="10" s="1"/>
  <c r="DX59" i="10"/>
  <c r="DF137" i="10"/>
  <c r="DF119" i="10"/>
  <c r="DF268" i="10"/>
  <c r="DF225" i="10"/>
  <c r="DX14" i="10"/>
  <c r="DF252" i="10"/>
  <c r="CZ30" i="10"/>
  <c r="DC109" i="10"/>
  <c r="DX217" i="10"/>
  <c r="DF156" i="10"/>
  <c r="CY14" i="10"/>
  <c r="CN26" i="10"/>
  <c r="DE38" i="10"/>
  <c r="CM43" i="10"/>
  <c r="CM75" i="10"/>
  <c r="CM103" i="10"/>
  <c r="CM151" i="10"/>
  <c r="DF198" i="10"/>
  <c r="DF47" i="10"/>
  <c r="DX71" i="10"/>
  <c r="DF54" i="10"/>
  <c r="CN14" i="10"/>
  <c r="CU134" i="10"/>
  <c r="DX149" i="10"/>
  <c r="DX109" i="10"/>
  <c r="DF262" i="10"/>
  <c r="CU30" i="10"/>
  <c r="DC51" i="10"/>
  <c r="CU109" i="10"/>
  <c r="CU14" i="10"/>
  <c r="CY30" i="10"/>
  <c r="DD34" i="10"/>
  <c r="CZ37" i="10"/>
  <c r="DD51" i="10"/>
  <c r="CZ59" i="10"/>
  <c r="DC85" i="10"/>
  <c r="DD104" i="10"/>
  <c r="DF259" i="10"/>
  <c r="DF248" i="10"/>
  <c r="DF217" i="10"/>
  <c r="DD272" i="10"/>
  <c r="DC149" i="10"/>
  <c r="DF59" i="10"/>
  <c r="DD66" i="10"/>
  <c r="DF134" i="10"/>
  <c r="DX66" i="10"/>
  <c r="CY26" i="10"/>
  <c r="DE42" i="10"/>
  <c r="DE44" i="10" s="1"/>
  <c r="CM56" i="10"/>
  <c r="CM98" i="10"/>
  <c r="CM133" i="10"/>
  <c r="CM145" i="10"/>
  <c r="DE161" i="10"/>
  <c r="CM167" i="10"/>
  <c r="CM176" i="10"/>
  <c r="DF109" i="10"/>
  <c r="DF76" i="10"/>
  <c r="DF210" i="10"/>
  <c r="CU104" i="10"/>
  <c r="DN278" i="10"/>
  <c r="CM96" i="10"/>
  <c r="DD109" i="10"/>
  <c r="DW278" i="10"/>
  <c r="DF240" i="10"/>
  <c r="DC80" i="10"/>
  <c r="DX173" i="10"/>
  <c r="DX119" i="10"/>
  <c r="DP279" i="10"/>
  <c r="DF44" i="10"/>
  <c r="DF71" i="10"/>
  <c r="CN10" i="10"/>
  <c r="CZ14" i="10"/>
  <c r="DX194" i="10"/>
  <c r="DF194" i="10"/>
  <c r="CM38" i="10"/>
  <c r="DE7" i="10"/>
  <c r="DE10" i="10" s="1"/>
  <c r="CM33" i="10"/>
  <c r="CM40" i="10"/>
  <c r="DS278" i="10"/>
  <c r="DQ280" i="10"/>
  <c r="DF162" i="10"/>
  <c r="CN30" i="10"/>
  <c r="CZ34" i="10"/>
  <c r="CZ51" i="10"/>
  <c r="DE89" i="10"/>
  <c r="CN109" i="10"/>
  <c r="CM117" i="10"/>
  <c r="DE128" i="10"/>
  <c r="DE130" i="10" s="1"/>
  <c r="CM184" i="10"/>
  <c r="CM196" i="10"/>
  <c r="CM197" i="10"/>
  <c r="CZ203" i="10"/>
  <c r="CN236" i="10"/>
  <c r="CZ248" i="10"/>
  <c r="CM251" i="10"/>
  <c r="DD259" i="10"/>
  <c r="DE263" i="10"/>
  <c r="DE265" i="10" s="1"/>
  <c r="CM266" i="10"/>
  <c r="CM267" i="10"/>
  <c r="DX156" i="10"/>
  <c r="DF149" i="10"/>
  <c r="DF30" i="10"/>
  <c r="DF20" i="10"/>
  <c r="CY248" i="10"/>
  <c r="CY59" i="10"/>
  <c r="DC104" i="10"/>
  <c r="DF34" i="10"/>
  <c r="CZ66" i="10"/>
  <c r="CM94" i="10"/>
  <c r="CM161" i="10"/>
  <c r="DD203" i="10"/>
  <c r="CM215" i="10"/>
  <c r="CY236" i="10"/>
  <c r="DX85" i="10"/>
  <c r="DX51" i="10"/>
  <c r="DX210" i="10"/>
  <c r="DD134" i="10"/>
  <c r="DD85" i="10"/>
  <c r="DE133" i="10"/>
  <c r="DE165" i="10"/>
  <c r="DE166" i="10"/>
  <c r="DE175" i="10"/>
  <c r="DC194" i="10"/>
  <c r="CM222" i="10"/>
  <c r="CM246" i="10"/>
  <c r="DF173" i="10"/>
  <c r="DX90" i="10"/>
  <c r="DL279" i="10"/>
  <c r="DF10" i="10"/>
  <c r="DG99" i="10"/>
  <c r="DG278" i="10" s="1"/>
  <c r="DF91" i="10"/>
  <c r="DF99" i="10" s="1"/>
  <c r="CZ240" i="10"/>
  <c r="CY240" i="10"/>
  <c r="CY76" i="10"/>
  <c r="DD80" i="10"/>
  <c r="CZ114" i="10"/>
  <c r="DC143" i="10"/>
  <c r="CZ156" i="10"/>
  <c r="CN162" i="10"/>
  <c r="DC173" i="10"/>
  <c r="CU240" i="10"/>
  <c r="CZ259" i="10"/>
  <c r="CZ124" i="10"/>
  <c r="CM179" i="10"/>
  <c r="DD252" i="10"/>
  <c r="CU34" i="10"/>
  <c r="DD99" i="10"/>
  <c r="DD124" i="10"/>
  <c r="CM192" i="10"/>
  <c r="DE200" i="10"/>
  <c r="CM9" i="10"/>
  <c r="CM72" i="10"/>
  <c r="DE79" i="10"/>
  <c r="CM83" i="10"/>
  <c r="DE96" i="10"/>
  <c r="DE98" i="10"/>
  <c r="DE118" i="10"/>
  <c r="DE123" i="10"/>
  <c r="CM170" i="10"/>
  <c r="CM181" i="10"/>
  <c r="DE270" i="10"/>
  <c r="CM276" i="10"/>
  <c r="CY34" i="10"/>
  <c r="CY51" i="10"/>
  <c r="CU76" i="10"/>
  <c r="CZ90" i="10"/>
  <c r="CM92" i="10"/>
  <c r="CN104" i="10"/>
  <c r="CN119" i="10"/>
  <c r="CN134" i="10"/>
  <c r="DE151" i="10"/>
  <c r="CM169" i="10"/>
  <c r="CM180" i="10"/>
  <c r="DC203" i="10"/>
  <c r="DE211" i="10"/>
  <c r="DE212" i="10"/>
  <c r="CZ225" i="10"/>
  <c r="CU236" i="10"/>
  <c r="CU244" i="10"/>
  <c r="CU252" i="10"/>
  <c r="CM250" i="10"/>
  <c r="CM28" i="10"/>
  <c r="DE50" i="10"/>
  <c r="CN85" i="10"/>
  <c r="CM207" i="10"/>
  <c r="CZ232" i="10"/>
  <c r="CY244" i="10"/>
  <c r="DD248" i="10"/>
  <c r="DD90" i="10"/>
  <c r="CY114" i="10"/>
  <c r="CZ162" i="10"/>
  <c r="DE186" i="10"/>
  <c r="CM190" i="10"/>
  <c r="CM230" i="10"/>
  <c r="DE84" i="10"/>
  <c r="CZ99" i="10"/>
  <c r="DE103" i="10"/>
  <c r="CM150" i="10"/>
  <c r="DD232" i="10"/>
  <c r="CM32" i="10"/>
  <c r="CM49" i="10"/>
  <c r="DE63" i="10"/>
  <c r="CM74" i="10"/>
  <c r="CM136" i="10"/>
  <c r="DE155" i="10"/>
  <c r="CM159" i="10"/>
  <c r="CY185" i="10"/>
  <c r="CM182" i="10"/>
  <c r="CM193" i="10"/>
  <c r="CM209" i="10"/>
  <c r="CM226" i="10"/>
  <c r="CM227" i="10"/>
  <c r="CM228" i="10"/>
  <c r="CM243" i="10"/>
  <c r="CT278" i="10"/>
  <c r="CT279" i="10" s="1"/>
  <c r="CM11" i="10"/>
  <c r="CY17" i="10"/>
  <c r="CY41" i="10"/>
  <c r="CM61" i="10"/>
  <c r="DD76" i="10"/>
  <c r="CU80" i="10"/>
  <c r="CZ85" i="10"/>
  <c r="CY104" i="10"/>
  <c r="CM129" i="10"/>
  <c r="CZ134" i="10"/>
  <c r="CU217" i="10"/>
  <c r="CN277" i="10"/>
  <c r="CZ17" i="10"/>
  <c r="CU23" i="10"/>
  <c r="CM57" i="10"/>
  <c r="CN114" i="10"/>
  <c r="DE115" i="10"/>
  <c r="CU149" i="10"/>
  <c r="DD173" i="10"/>
  <c r="DC185" i="10"/>
  <c r="CZ194" i="10"/>
  <c r="CU248" i="10"/>
  <c r="DE253" i="10"/>
  <c r="DE255" i="10" s="1"/>
  <c r="CM256" i="10"/>
  <c r="DE40" i="10"/>
  <c r="CN90" i="10"/>
  <c r="CM126" i="10"/>
  <c r="CY143" i="10"/>
  <c r="DE157" i="10"/>
  <c r="CM191" i="10"/>
  <c r="CZ217" i="10"/>
  <c r="CZ262" i="10"/>
  <c r="CQ278" i="10"/>
  <c r="CX278" i="10"/>
  <c r="CX279" i="10" s="1"/>
  <c r="CM67" i="10"/>
  <c r="DE81" i="10"/>
  <c r="CM100" i="10"/>
  <c r="CM102" i="10"/>
  <c r="CM105" i="10"/>
  <c r="CM116" i="10"/>
  <c r="DE120" i="10"/>
  <c r="DE154" i="10"/>
  <c r="CM160" i="10"/>
  <c r="CN185" i="10"/>
  <c r="DE241" i="10"/>
  <c r="DE244" i="10" s="1"/>
  <c r="CY71" i="10"/>
  <c r="CZ236" i="10"/>
  <c r="CR278" i="10"/>
  <c r="CN34" i="10"/>
  <c r="CU41" i="10"/>
  <c r="DE48" i="10"/>
  <c r="CM50" i="10"/>
  <c r="CM52" i="10"/>
  <c r="CM53" i="10"/>
  <c r="DE58" i="10"/>
  <c r="CM79" i="10"/>
  <c r="CM93" i="10"/>
  <c r="CM97" i="10"/>
  <c r="CM101" i="10"/>
  <c r="CM106" i="10"/>
  <c r="CM107" i="10"/>
  <c r="CM147" i="10"/>
  <c r="CN156" i="10"/>
  <c r="CM154" i="10"/>
  <c r="CM155" i="10"/>
  <c r="CM172" i="10"/>
  <c r="CM177" i="10"/>
  <c r="CM189" i="10"/>
  <c r="DE193" i="10"/>
  <c r="DC198" i="10"/>
  <c r="CM201" i="10"/>
  <c r="CY210" i="10"/>
  <c r="CM249" i="10"/>
  <c r="CZ255" i="10"/>
  <c r="CM260" i="10"/>
  <c r="CM264" i="10"/>
  <c r="CY268" i="10"/>
  <c r="CZ272" i="10"/>
  <c r="DE274" i="10"/>
  <c r="DC10" i="10"/>
  <c r="DE18" i="10"/>
  <c r="DE20" i="10" s="1"/>
  <c r="CZ26" i="10"/>
  <c r="DD41" i="10"/>
  <c r="CY62" i="10"/>
  <c r="DC66" i="10"/>
  <c r="CZ76" i="10"/>
  <c r="CY80" i="10"/>
  <c r="CY134" i="10"/>
  <c r="CU137" i="10"/>
  <c r="CN143" i="10"/>
  <c r="DD149" i="10"/>
  <c r="DE148" i="10"/>
  <c r="CM175" i="10"/>
  <c r="DE177" i="10"/>
  <c r="CM187" i="10"/>
  <c r="CM188" i="10"/>
  <c r="DE195" i="10"/>
  <c r="CY203" i="10"/>
  <c r="CM208" i="10"/>
  <c r="CY217" i="10"/>
  <c r="CU232" i="10"/>
  <c r="DD240" i="10"/>
  <c r="CM239" i="10"/>
  <c r="CM242" i="10"/>
  <c r="CZ252" i="10"/>
  <c r="CU259" i="10"/>
  <c r="CU262" i="10"/>
  <c r="CN262" i="10"/>
  <c r="CM263" i="10"/>
  <c r="DE266" i="10"/>
  <c r="DE268" i="10" s="1"/>
  <c r="CZ71" i="10"/>
  <c r="DD10" i="10"/>
  <c r="DD14" i="10"/>
  <c r="DE24" i="10"/>
  <c r="DE26" i="10" s="1"/>
  <c r="CN41" i="10"/>
  <c r="DC41" i="10"/>
  <c r="DC44" i="10"/>
  <c r="CU51" i="10"/>
  <c r="DD59" i="10"/>
  <c r="DD71" i="10"/>
  <c r="CM69" i="10"/>
  <c r="DC71" i="10"/>
  <c r="DE72" i="10"/>
  <c r="DE75" i="10"/>
  <c r="CZ80" i="10"/>
  <c r="CY85" i="10"/>
  <c r="CU85" i="10"/>
  <c r="CY90" i="10"/>
  <c r="DE88" i="10"/>
  <c r="CU99" i="10"/>
  <c r="DD114" i="10"/>
  <c r="DE144" i="10"/>
  <c r="CZ173" i="10"/>
  <c r="DC217" i="10"/>
  <c r="DD225" i="10"/>
  <c r="DE220" i="10"/>
  <c r="CM223" i="10"/>
  <c r="CM224" i="10"/>
  <c r="CY232" i="10"/>
  <c r="DD236" i="10"/>
  <c r="CM235" i="10"/>
  <c r="CM237" i="10"/>
  <c r="CM238" i="10"/>
  <c r="CM12" i="10"/>
  <c r="DE21" i="10"/>
  <c r="DE23" i="10" s="1"/>
  <c r="CY37" i="10"/>
  <c r="CN59" i="10"/>
  <c r="DE57" i="10"/>
  <c r="DC76" i="10"/>
  <c r="DE106" i="10"/>
  <c r="CM110" i="10"/>
  <c r="CM114" i="10" s="1"/>
  <c r="DE110" i="10"/>
  <c r="DE114" i="10" s="1"/>
  <c r="DC162" i="10"/>
  <c r="CM178" i="10"/>
  <c r="DE202" i="10"/>
  <c r="DE204" i="10"/>
  <c r="CU225" i="10"/>
  <c r="CM234" i="10"/>
  <c r="CZ244" i="10"/>
  <c r="CN268" i="10"/>
  <c r="CZ20" i="10"/>
  <c r="CM22" i="10"/>
  <c r="DC26" i="10"/>
  <c r="DE45" i="10"/>
  <c r="DE47" i="10" s="1"/>
  <c r="CU71" i="10"/>
  <c r="CM77" i="10"/>
  <c r="CY124" i="10"/>
  <c r="DE135" i="10"/>
  <c r="DE137" i="10" s="1"/>
  <c r="DE138" i="10"/>
  <c r="CY149" i="10"/>
  <c r="CM153" i="10"/>
  <c r="CM157" i="10"/>
  <c r="DE163" i="10"/>
  <c r="CU198" i="10"/>
  <c r="DD210" i="10"/>
  <c r="DE205" i="10"/>
  <c r="CM214" i="10"/>
  <c r="CM216" i="10"/>
  <c r="CM220" i="10"/>
  <c r="CM221" i="10"/>
  <c r="DE226" i="10"/>
  <c r="DE227" i="10"/>
  <c r="CN259" i="10"/>
  <c r="CU203" i="10"/>
  <c r="CY23" i="10"/>
  <c r="CM27" i="10"/>
  <c r="DD30" i="10"/>
  <c r="CM29" i="10"/>
  <c r="DE35" i="10"/>
  <c r="DE37" i="10" s="1"/>
  <c r="CY44" i="10"/>
  <c r="CU44" i="10"/>
  <c r="DE52" i="10"/>
  <c r="DE54" i="10" s="1"/>
  <c r="CU62" i="10"/>
  <c r="CY66" i="10"/>
  <c r="CM84" i="10"/>
  <c r="CZ104" i="10"/>
  <c r="CY109" i="10"/>
  <c r="CU119" i="10"/>
  <c r="CU127" i="10"/>
  <c r="CM128" i="10"/>
  <c r="CM131" i="10"/>
  <c r="CM132" i="10"/>
  <c r="CM135" i="10"/>
  <c r="DD143" i="10"/>
  <c r="DE142" i="10"/>
  <c r="CZ149" i="10"/>
  <c r="CY156" i="10"/>
  <c r="CM152" i="10"/>
  <c r="CY162" i="10"/>
  <c r="CU173" i="10"/>
  <c r="CM164" i="10"/>
  <c r="CM165" i="10"/>
  <c r="CM166" i="10"/>
  <c r="CM168" i="10"/>
  <c r="CM171" i="10"/>
  <c r="CM174" i="10"/>
  <c r="DD185" i="10"/>
  <c r="DE176" i="10"/>
  <c r="DE184" i="10"/>
  <c r="DE187" i="10"/>
  <c r="CN203" i="10"/>
  <c r="CM200" i="10"/>
  <c r="CM202" i="10"/>
  <c r="DE206" i="10"/>
  <c r="CM211" i="10"/>
  <c r="CM212" i="10"/>
  <c r="CM213" i="10"/>
  <c r="CY225" i="10"/>
  <c r="CM229" i="10"/>
  <c r="CM231" i="10"/>
  <c r="CM247" i="10"/>
  <c r="CU255" i="10"/>
  <c r="CM254" i="10"/>
  <c r="CM258" i="10"/>
  <c r="CU272" i="10"/>
  <c r="CM271" i="10"/>
  <c r="CM273" i="10"/>
  <c r="CN20" i="10"/>
  <c r="CM18" i="10"/>
  <c r="CN17" i="10"/>
  <c r="CM19" i="10"/>
  <c r="CN37" i="10"/>
  <c r="CZ41" i="10"/>
  <c r="CM46" i="10"/>
  <c r="CU59" i="10"/>
  <c r="CM58" i="10"/>
  <c r="DE60" i="10"/>
  <c r="DE62" i="10" s="1"/>
  <c r="DC62" i="10"/>
  <c r="DE70" i="10"/>
  <c r="CM82" i="10"/>
  <c r="CM95" i="10"/>
  <c r="CM118" i="10"/>
  <c r="DC119" i="10"/>
  <c r="CZ10" i="10"/>
  <c r="CM48" i="10"/>
  <c r="CN51" i="10"/>
  <c r="CM144" i="10"/>
  <c r="CN149" i="10"/>
  <c r="CM21" i="10"/>
  <c r="CN23" i="10"/>
  <c r="CM7" i="10"/>
  <c r="CM66" i="10"/>
  <c r="CM37" i="10"/>
  <c r="CM68" i="10"/>
  <c r="CN71" i="10"/>
  <c r="CM8" i="10"/>
  <c r="CW278" i="10"/>
  <c r="DC59" i="10"/>
  <c r="DE55" i="10"/>
  <c r="CM73" i="10"/>
  <c r="CN76" i="10"/>
  <c r="DC90" i="10"/>
  <c r="DE86" i="10"/>
  <c r="DC34" i="10"/>
  <c r="DE31" i="10"/>
  <c r="DE34" i="10" s="1"/>
  <c r="CM42" i="10"/>
  <c r="CN44" i="10"/>
  <c r="CN66" i="10"/>
  <c r="CM78" i="10"/>
  <c r="CN80" i="10"/>
  <c r="DE97" i="10"/>
  <c r="CM108" i="10"/>
  <c r="CM15" i="10"/>
  <c r="CM17" i="10" s="1"/>
  <c r="DE15" i="10"/>
  <c r="DE17" i="10" s="1"/>
  <c r="CM31" i="10"/>
  <c r="CN54" i="10"/>
  <c r="CM55" i="10"/>
  <c r="CM60" i="10"/>
  <c r="DE100" i="10"/>
  <c r="DE105" i="10"/>
  <c r="CM115" i="10"/>
  <c r="DD119" i="10"/>
  <c r="CN124" i="10"/>
  <c r="CM120" i="10"/>
  <c r="CM124" i="10" s="1"/>
  <c r="CY127" i="10"/>
  <c r="CU130" i="10"/>
  <c r="DC134" i="10"/>
  <c r="DE131" i="10"/>
  <c r="CZ137" i="10"/>
  <c r="CZ143" i="10"/>
  <c r="DC156" i="10"/>
  <c r="CY173" i="10"/>
  <c r="CU185" i="10"/>
  <c r="CN210" i="10"/>
  <c r="CN225" i="10"/>
  <c r="CY252" i="10"/>
  <c r="CM257" i="10"/>
  <c r="CZ268" i="10"/>
  <c r="CS278" i="10"/>
  <c r="CY10" i="10"/>
  <c r="CM24" i="10"/>
  <c r="CM26" i="10" s="1"/>
  <c r="CM39" i="10"/>
  <c r="CM45" i="10"/>
  <c r="CM81" i="10"/>
  <c r="CM86" i="10"/>
  <c r="CM90" i="10" s="1"/>
  <c r="DE150" i="10"/>
  <c r="DD156" i="10"/>
  <c r="CM186" i="10"/>
  <c r="CN194" i="10"/>
  <c r="CM204" i="10"/>
  <c r="CU210" i="10"/>
  <c r="DD217" i="10"/>
  <c r="CM274" i="10"/>
  <c r="CU277" i="10"/>
  <c r="CU194" i="10"/>
  <c r="DD244" i="10"/>
  <c r="DC252" i="10"/>
  <c r="DE249" i="10"/>
  <c r="DE252" i="10" s="1"/>
  <c r="CO278" i="10"/>
  <c r="CU10" i="10"/>
  <c r="DE11" i="10"/>
  <c r="DE14" i="10" s="1"/>
  <c r="DE27" i="10"/>
  <c r="DE30" i="10" s="1"/>
  <c r="DC54" i="10"/>
  <c r="DE77" i="10"/>
  <c r="CY119" i="10"/>
  <c r="CU156" i="10"/>
  <c r="CU162" i="10"/>
  <c r="CZ185" i="10"/>
  <c r="CY194" i="10"/>
  <c r="DD198" i="10"/>
  <c r="DE196" i="10"/>
  <c r="CZ210" i="10"/>
  <c r="DC232" i="10"/>
  <c r="DC240" i="10"/>
  <c r="DE237" i="10"/>
  <c r="DE240" i="10" s="1"/>
  <c r="CM241" i="10"/>
  <c r="CN244" i="10"/>
  <c r="CN248" i="10"/>
  <c r="DC37" i="10"/>
  <c r="CP278" i="10"/>
  <c r="CV278" i="10"/>
  <c r="CZ119" i="10"/>
  <c r="CM125" i="10"/>
  <c r="CN127" i="10"/>
  <c r="DE125" i="10"/>
  <c r="DE127" i="10" s="1"/>
  <c r="CM163" i="10"/>
  <c r="CN173" i="10"/>
  <c r="CM195" i="10"/>
  <c r="DC225" i="10"/>
  <c r="CM253" i="10"/>
  <c r="CN255" i="10"/>
  <c r="DE260" i="10"/>
  <c r="DE262" i="10" s="1"/>
  <c r="CM270" i="10"/>
  <c r="CN272" i="10"/>
  <c r="DD194" i="10"/>
  <c r="CM138" i="10"/>
  <c r="CM143" i="10" s="1"/>
  <c r="DD162" i="10"/>
  <c r="DE174" i="10"/>
  <c r="CN198" i="10"/>
  <c r="CM199" i="10"/>
  <c r="CN217" i="10"/>
  <c r="CM218" i="10"/>
  <c r="CN232" i="10"/>
  <c r="CM233" i="10"/>
  <c r="CM245" i="10"/>
  <c r="DE256" i="10"/>
  <c r="DE259" i="10" s="1"/>
  <c r="DC265" i="10"/>
  <c r="DE273" i="10"/>
  <c r="DC124" i="10"/>
  <c r="DC130" i="10"/>
  <c r="DE199" i="10"/>
  <c r="DC210" i="10"/>
  <c r="DE218" i="10"/>
  <c r="DE233" i="10"/>
  <c r="DE236" i="10" s="1"/>
  <c r="DE245" i="10"/>
  <c r="DE248" i="10" s="1"/>
  <c r="DE269" i="10"/>
  <c r="CN240" i="10"/>
  <c r="CN252" i="10"/>
  <c r="CB136" i="10"/>
  <c r="CB135" i="10"/>
  <c r="CM262" i="10" l="1"/>
  <c r="DE66" i="10"/>
  <c r="DE71" i="10"/>
  <c r="CN99" i="10"/>
  <c r="CN278" i="10" s="1"/>
  <c r="DR278" i="10"/>
  <c r="DS279" i="10" s="1"/>
  <c r="DX91" i="10"/>
  <c r="DX99" i="10" s="1"/>
  <c r="DE162" i="10"/>
  <c r="EQ99" i="10"/>
  <c r="EQ278" i="10" s="1"/>
  <c r="DE134" i="10"/>
  <c r="CM44" i="10"/>
  <c r="DE41" i="10"/>
  <c r="CM252" i="10"/>
  <c r="CM41" i="10"/>
  <c r="DE90" i="10"/>
  <c r="CM54" i="10"/>
  <c r="DP280" i="10"/>
  <c r="DQ281" i="10" s="1"/>
  <c r="DE119" i="10"/>
  <c r="CM236" i="10"/>
  <c r="CM137" i="10"/>
  <c r="CM62" i="10"/>
  <c r="DE80" i="10"/>
  <c r="DE194" i="10"/>
  <c r="CM162" i="10"/>
  <c r="DE85" i="10"/>
  <c r="DE217" i="10"/>
  <c r="DF278" i="10"/>
  <c r="CM149" i="10"/>
  <c r="DE51" i="10"/>
  <c r="CM130" i="10"/>
  <c r="CM268" i="10"/>
  <c r="CM34" i="10"/>
  <c r="DE277" i="10"/>
  <c r="DE124" i="10"/>
  <c r="CM198" i="10"/>
  <c r="DE156" i="10"/>
  <c r="CM217" i="10"/>
  <c r="CM248" i="10"/>
  <c r="DE173" i="10"/>
  <c r="CM255" i="10"/>
  <c r="CM76" i="10"/>
  <c r="CM127" i="10"/>
  <c r="CU278" i="10"/>
  <c r="DD278" i="10"/>
  <c r="DE104" i="10"/>
  <c r="CM51" i="10"/>
  <c r="DE272" i="10"/>
  <c r="CM244" i="10"/>
  <c r="DE225" i="10"/>
  <c r="CM134" i="10"/>
  <c r="CM14" i="10"/>
  <c r="DE232" i="10"/>
  <c r="CM194" i="10"/>
  <c r="CM47" i="10"/>
  <c r="CM259" i="10"/>
  <c r="DE109" i="10"/>
  <c r="DE59" i="10"/>
  <c r="CM232" i="10"/>
  <c r="CM30" i="10"/>
  <c r="CM80" i="10"/>
  <c r="DE149" i="10"/>
  <c r="CM265" i="10"/>
  <c r="CM109" i="10"/>
  <c r="CM156" i="10"/>
  <c r="DE185" i="10"/>
  <c r="DE198" i="10"/>
  <c r="CS279" i="10"/>
  <c r="CM99" i="10"/>
  <c r="CM104" i="10"/>
  <c r="CM277" i="10"/>
  <c r="CZ278" i="10"/>
  <c r="CX280" i="10"/>
  <c r="CM210" i="10"/>
  <c r="CM71" i="10"/>
  <c r="CM185" i="10"/>
  <c r="DE210" i="10"/>
  <c r="CM240" i="10"/>
  <c r="CM225" i="10"/>
  <c r="CM59" i="10"/>
  <c r="CM23" i="10"/>
  <c r="DE143" i="10"/>
  <c r="CM173" i="10"/>
  <c r="CM203" i="10"/>
  <c r="DE203" i="10"/>
  <c r="CM272" i="10"/>
  <c r="DE76" i="10"/>
  <c r="CM85" i="10"/>
  <c r="CM10" i="10"/>
  <c r="CW279" i="10"/>
  <c r="CM119" i="10"/>
  <c r="CM20" i="10"/>
  <c r="DX278" i="10" l="1"/>
  <c r="CM278" i="10"/>
  <c r="CW280" i="10"/>
  <c r="CX281" i="10" s="1"/>
  <c r="CB276" i="10"/>
  <c r="CB274" i="10"/>
  <c r="CB273" i="10"/>
  <c r="CB258" i="10"/>
  <c r="CB257" i="10"/>
  <c r="CB256" i="10"/>
  <c r="CB254" i="10"/>
  <c r="CB253" i="10"/>
  <c r="CB247" i="10"/>
  <c r="CB246" i="10"/>
  <c r="CB245" i="10"/>
  <c r="CB235" i="10"/>
  <c r="CB234" i="10"/>
  <c r="CB233" i="10"/>
  <c r="CB172" i="10"/>
  <c r="CB171" i="10"/>
  <c r="CB170" i="10"/>
  <c r="CB169" i="10"/>
  <c r="CB168" i="10"/>
  <c r="CB167" i="10"/>
  <c r="CB166" i="10"/>
  <c r="CB165" i="10"/>
  <c r="CB164" i="10"/>
  <c r="CB163" i="10"/>
  <c r="CB148" i="10"/>
  <c r="CB147" i="10"/>
  <c r="CB146" i="10"/>
  <c r="CB145" i="10"/>
  <c r="CB144" i="10"/>
  <c r="CB133" i="10"/>
  <c r="CB132" i="10"/>
  <c r="CB131" i="10"/>
  <c r="CB126" i="10"/>
  <c r="CB125" i="10"/>
  <c r="CB118" i="10"/>
  <c r="CB117" i="10"/>
  <c r="CB116" i="10"/>
  <c r="CB115" i="10"/>
  <c r="CB84" i="10"/>
  <c r="CB83" i="10"/>
  <c r="CB82" i="10"/>
  <c r="CB81" i="10"/>
  <c r="CB79" i="10"/>
  <c r="CB78" i="10"/>
  <c r="CB77" i="10"/>
  <c r="CB75" i="10"/>
  <c r="CB74" i="10"/>
  <c r="CB73" i="10"/>
  <c r="CB72" i="10"/>
  <c r="CB53" i="10"/>
  <c r="CB52" i="10"/>
  <c r="CB40" i="10"/>
  <c r="CB39" i="10"/>
  <c r="CB38" i="10"/>
  <c r="CL257" i="10" l="1"/>
  <c r="CJ256" i="10"/>
  <c r="CJ253" i="10"/>
  <c r="CL250" i="10"/>
  <c r="CJ249" i="10"/>
  <c r="CJ245" i="10"/>
  <c r="CJ248" i="10" s="1"/>
  <c r="CJ241" i="10"/>
  <c r="CJ244" i="10" s="1"/>
  <c r="CL238" i="10"/>
  <c r="CJ237" i="10"/>
  <c r="CL234" i="10"/>
  <c r="CJ233" i="10"/>
  <c r="CJ236" i="10" s="1"/>
  <c r="CL276" i="10"/>
  <c r="CK274" i="10"/>
  <c r="CJ274" i="10"/>
  <c r="CK273" i="10"/>
  <c r="CJ273" i="10"/>
  <c r="CL271" i="10"/>
  <c r="CK270" i="10"/>
  <c r="CJ270" i="10"/>
  <c r="CK269" i="10"/>
  <c r="CJ269" i="10"/>
  <c r="CL267" i="10"/>
  <c r="CK266" i="10"/>
  <c r="CJ266" i="10"/>
  <c r="CK263" i="10"/>
  <c r="CJ263" i="10"/>
  <c r="CJ265" i="10" s="1"/>
  <c r="CL261" i="10"/>
  <c r="CK260" i="10"/>
  <c r="CJ260" i="10"/>
  <c r="CK258" i="10"/>
  <c r="CK256" i="10"/>
  <c r="CK253" i="10"/>
  <c r="CK251" i="10"/>
  <c r="CK249" i="10"/>
  <c r="CK247" i="10"/>
  <c r="CK245" i="10"/>
  <c r="CK243" i="10"/>
  <c r="CK241" i="10"/>
  <c r="CK239" i="10"/>
  <c r="CK237" i="10"/>
  <c r="CK235" i="10"/>
  <c r="CK233" i="10"/>
  <c r="CK231" i="10"/>
  <c r="CJ230" i="10"/>
  <c r="CL230" i="10" s="1"/>
  <c r="CK229" i="10"/>
  <c r="CL228" i="10"/>
  <c r="CK227" i="10"/>
  <c r="CJ227" i="10"/>
  <c r="CK226" i="10"/>
  <c r="CJ226" i="10"/>
  <c r="CK224" i="10"/>
  <c r="CJ223" i="10"/>
  <c r="CK222" i="10"/>
  <c r="CL221" i="10"/>
  <c r="CK220" i="10"/>
  <c r="CJ220" i="10"/>
  <c r="CK219" i="10"/>
  <c r="CJ219" i="10"/>
  <c r="CK218" i="10"/>
  <c r="CJ218" i="10"/>
  <c r="CK216" i="10"/>
  <c r="CJ215" i="10"/>
  <c r="CL215" i="10" s="1"/>
  <c r="CK214" i="10"/>
  <c r="CK212" i="10"/>
  <c r="CJ212" i="10"/>
  <c r="CK211" i="10"/>
  <c r="CJ211" i="10"/>
  <c r="CK209" i="10"/>
  <c r="CJ208" i="10"/>
  <c r="CL208" i="10" s="1"/>
  <c r="CL207" i="10"/>
  <c r="CK206" i="10"/>
  <c r="CJ206" i="10"/>
  <c r="CK205" i="10"/>
  <c r="CJ205" i="10"/>
  <c r="CK204" i="10"/>
  <c r="CJ204" i="10"/>
  <c r="CK202" i="10"/>
  <c r="CJ202" i="10"/>
  <c r="CL201" i="10"/>
  <c r="CK200" i="10"/>
  <c r="CJ200" i="10"/>
  <c r="CK199" i="10"/>
  <c r="CJ199" i="10"/>
  <c r="CL197" i="10"/>
  <c r="CK196" i="10"/>
  <c r="CJ196" i="10"/>
  <c r="CK195" i="10"/>
  <c r="CJ195" i="10"/>
  <c r="CK193" i="10"/>
  <c r="CJ193" i="10"/>
  <c r="CK192" i="10"/>
  <c r="CJ191" i="10"/>
  <c r="CL191" i="10" s="1"/>
  <c r="CK190" i="10"/>
  <c r="CK189" i="10"/>
  <c r="CL188" i="10"/>
  <c r="CK187" i="10"/>
  <c r="CJ187" i="10"/>
  <c r="CK186" i="10"/>
  <c r="CJ186" i="10"/>
  <c r="CK184" i="10"/>
  <c r="CJ184" i="10"/>
  <c r="CK182" i="10"/>
  <c r="CJ181" i="10"/>
  <c r="CJ180" i="10"/>
  <c r="CL180" i="10" s="1"/>
  <c r="CK179" i="10"/>
  <c r="CK177" i="10"/>
  <c r="CJ177" i="10"/>
  <c r="CK176" i="10"/>
  <c r="CJ176" i="10"/>
  <c r="CK175" i="10"/>
  <c r="CJ175" i="10"/>
  <c r="CK174" i="10"/>
  <c r="CJ174" i="10"/>
  <c r="CK172" i="10"/>
  <c r="CJ172" i="10"/>
  <c r="CK171" i="10"/>
  <c r="CJ170" i="10"/>
  <c r="CJ169" i="10"/>
  <c r="CL169" i="10" s="1"/>
  <c r="CK168" i="10"/>
  <c r="CL167" i="10"/>
  <c r="CK166" i="10"/>
  <c r="CJ166" i="10"/>
  <c r="CK165" i="10"/>
  <c r="CJ165" i="10"/>
  <c r="CK164" i="10"/>
  <c r="CJ164" i="10"/>
  <c r="CK163" i="10"/>
  <c r="CJ163" i="10"/>
  <c r="CK161" i="10"/>
  <c r="CJ161" i="10"/>
  <c r="CK160" i="10"/>
  <c r="CK159" i="10"/>
  <c r="CK157" i="10"/>
  <c r="CJ157" i="10"/>
  <c r="CK155" i="10"/>
  <c r="CJ155" i="10"/>
  <c r="CK154" i="10"/>
  <c r="CJ154" i="10"/>
  <c r="CK153" i="10"/>
  <c r="CK151" i="10"/>
  <c r="CJ151" i="10"/>
  <c r="CK150" i="10"/>
  <c r="CJ150" i="10"/>
  <c r="CK148" i="10"/>
  <c r="CJ148" i="10"/>
  <c r="CK147" i="10"/>
  <c r="CK146" i="10"/>
  <c r="CL145" i="10"/>
  <c r="CJ144" i="10"/>
  <c r="CK142" i="10"/>
  <c r="CJ142" i="10"/>
  <c r="CK141" i="10"/>
  <c r="CK140" i="10"/>
  <c r="CL139" i="10"/>
  <c r="CK138" i="10"/>
  <c r="CJ138" i="10"/>
  <c r="CK135" i="10"/>
  <c r="CJ135" i="10"/>
  <c r="CK133" i="10"/>
  <c r="CJ133" i="10"/>
  <c r="CK131" i="10"/>
  <c r="CJ131" i="10"/>
  <c r="CL129" i="10"/>
  <c r="CK128" i="10"/>
  <c r="CJ128" i="10"/>
  <c r="CL126" i="10"/>
  <c r="CK125" i="10"/>
  <c r="CJ125" i="10"/>
  <c r="CK123" i="10"/>
  <c r="CJ123" i="10"/>
  <c r="CK122" i="10"/>
  <c r="CK120" i="10"/>
  <c r="CJ120" i="10"/>
  <c r="CK118" i="10"/>
  <c r="CJ118" i="10"/>
  <c r="CK117" i="10"/>
  <c r="CL116" i="10"/>
  <c r="CK115" i="10"/>
  <c r="CJ115" i="10"/>
  <c r="CK113" i="10"/>
  <c r="CK112" i="10"/>
  <c r="CL111" i="10"/>
  <c r="CK110" i="10"/>
  <c r="CJ110" i="10"/>
  <c r="CK108" i="10"/>
  <c r="CL107" i="10"/>
  <c r="CK106" i="10"/>
  <c r="CJ106" i="10"/>
  <c r="CK105" i="10"/>
  <c r="CJ105" i="10"/>
  <c r="CK103" i="10"/>
  <c r="CJ103" i="10"/>
  <c r="CK102" i="10"/>
  <c r="CL101" i="10"/>
  <c r="CK100" i="10"/>
  <c r="CJ100" i="10"/>
  <c r="CK98" i="10"/>
  <c r="CJ98" i="10"/>
  <c r="CK97" i="10"/>
  <c r="CJ97" i="10"/>
  <c r="CK96" i="10"/>
  <c r="CJ96" i="10"/>
  <c r="CK95" i="10"/>
  <c r="CK94" i="10"/>
  <c r="CK93" i="10"/>
  <c r="CK91" i="10"/>
  <c r="CK89" i="10"/>
  <c r="CJ89" i="10"/>
  <c r="CK88" i="10"/>
  <c r="CJ88" i="10"/>
  <c r="CK86" i="10"/>
  <c r="CJ86" i="10"/>
  <c r="CK84" i="10"/>
  <c r="CJ84" i="10"/>
  <c r="CK83" i="10"/>
  <c r="CK81" i="10"/>
  <c r="CJ81" i="10"/>
  <c r="CK79" i="10"/>
  <c r="CJ79" i="10"/>
  <c r="CL78" i="10"/>
  <c r="CK77" i="10"/>
  <c r="CJ77" i="10"/>
  <c r="CK75" i="10"/>
  <c r="CJ75" i="10"/>
  <c r="CK74" i="10"/>
  <c r="CL73" i="10"/>
  <c r="CK72" i="10"/>
  <c r="CJ72" i="10"/>
  <c r="CK70" i="10"/>
  <c r="CJ70" i="10"/>
  <c r="CK69" i="10"/>
  <c r="CL68" i="10"/>
  <c r="CK67" i="10"/>
  <c r="CJ67" i="10"/>
  <c r="CK65" i="10"/>
  <c r="CJ65" i="10"/>
  <c r="CL64" i="10"/>
  <c r="CJ63" i="10"/>
  <c r="CK60" i="10"/>
  <c r="CJ60" i="10"/>
  <c r="CK58" i="10"/>
  <c r="CJ58" i="10"/>
  <c r="CK57" i="10"/>
  <c r="CK55" i="10"/>
  <c r="CJ55" i="10"/>
  <c r="CL53" i="10"/>
  <c r="CK52" i="10"/>
  <c r="CJ52" i="10"/>
  <c r="CK50" i="10"/>
  <c r="CJ50" i="10"/>
  <c r="CL49" i="10"/>
  <c r="CK48" i="10"/>
  <c r="CJ48" i="10"/>
  <c r="CK45" i="10"/>
  <c r="CJ45" i="10"/>
  <c r="CL43" i="10"/>
  <c r="CK42" i="10"/>
  <c r="CJ42" i="10"/>
  <c r="CK40" i="10"/>
  <c r="CJ40" i="10"/>
  <c r="CL39" i="10"/>
  <c r="CK38" i="10"/>
  <c r="CJ38" i="10"/>
  <c r="CK35" i="10"/>
  <c r="CJ35" i="10"/>
  <c r="CK33" i="10"/>
  <c r="CK31" i="10"/>
  <c r="CJ31" i="10"/>
  <c r="CK29" i="10"/>
  <c r="CK27" i="10"/>
  <c r="CJ27" i="10"/>
  <c r="CJ30" i="10" s="1"/>
  <c r="CK24" i="10"/>
  <c r="CJ24" i="10"/>
  <c r="CK21" i="10"/>
  <c r="CJ21" i="10"/>
  <c r="CJ23" i="10" s="1"/>
  <c r="CK18" i="10"/>
  <c r="CJ18" i="10"/>
  <c r="CJ20" i="10" s="1"/>
  <c r="CK15" i="10"/>
  <c r="CJ15" i="10"/>
  <c r="CJ17" i="10" s="1"/>
  <c r="CK13" i="10"/>
  <c r="CL12" i="10"/>
  <c r="CK11" i="10"/>
  <c r="CJ11" i="10"/>
  <c r="CK9" i="10"/>
  <c r="CL8" i="10"/>
  <c r="CK7" i="10"/>
  <c r="CJ7" i="10"/>
  <c r="CG276" i="10"/>
  <c r="CF276" i="10"/>
  <c r="CG274" i="10"/>
  <c r="CF274" i="10"/>
  <c r="CG273" i="10"/>
  <c r="CF273" i="10"/>
  <c r="CG271" i="10"/>
  <c r="CF271" i="10"/>
  <c r="CG270" i="10"/>
  <c r="CF270" i="10"/>
  <c r="CG269" i="10"/>
  <c r="CF269" i="10"/>
  <c r="CG267" i="10"/>
  <c r="CF267" i="10"/>
  <c r="CG266" i="10"/>
  <c r="CF266" i="10"/>
  <c r="CG264" i="10"/>
  <c r="CF264" i="10"/>
  <c r="CG263" i="10"/>
  <c r="CF263" i="10"/>
  <c r="CG261" i="10"/>
  <c r="CF261" i="10"/>
  <c r="CG260" i="10"/>
  <c r="CF260" i="10"/>
  <c r="CG258" i="10"/>
  <c r="CF258" i="10"/>
  <c r="CG257" i="10"/>
  <c r="CF257" i="10"/>
  <c r="CG256" i="10"/>
  <c r="CF256" i="10"/>
  <c r="CG254" i="10"/>
  <c r="CF254" i="10"/>
  <c r="CG253" i="10"/>
  <c r="CF253" i="10"/>
  <c r="CG251" i="10"/>
  <c r="CF251" i="10"/>
  <c r="CG250" i="10"/>
  <c r="CF250" i="10"/>
  <c r="CG249" i="10"/>
  <c r="CF249" i="10"/>
  <c r="CG247" i="10"/>
  <c r="CF247" i="10"/>
  <c r="CG246" i="10"/>
  <c r="CF246" i="10"/>
  <c r="CG245" i="10"/>
  <c r="CF245" i="10"/>
  <c r="CG243" i="10"/>
  <c r="CF243" i="10"/>
  <c r="CG242" i="10"/>
  <c r="CF242" i="10"/>
  <c r="CG241" i="10"/>
  <c r="CF241" i="10"/>
  <c r="CG239" i="10"/>
  <c r="CF239" i="10"/>
  <c r="CG238" i="10"/>
  <c r="CF238" i="10"/>
  <c r="CG237" i="10"/>
  <c r="CF237" i="10"/>
  <c r="CG235" i="10"/>
  <c r="CF235" i="10"/>
  <c r="CG234" i="10"/>
  <c r="CF234" i="10"/>
  <c r="CG233" i="10"/>
  <c r="CF233" i="10"/>
  <c r="CG231" i="10"/>
  <c r="CF231" i="10"/>
  <c r="CG230" i="10"/>
  <c r="CF230" i="10"/>
  <c r="CG229" i="10"/>
  <c r="CF229" i="10"/>
  <c r="CG228" i="10"/>
  <c r="CF228" i="10"/>
  <c r="CG227" i="10"/>
  <c r="CF227" i="10"/>
  <c r="CG226" i="10"/>
  <c r="CF226" i="10"/>
  <c r="CG224" i="10"/>
  <c r="CF224" i="10"/>
  <c r="CG223" i="10"/>
  <c r="CF223" i="10"/>
  <c r="CG222" i="10"/>
  <c r="CF222" i="10"/>
  <c r="CG221" i="10"/>
  <c r="CF221" i="10"/>
  <c r="CG220" i="10"/>
  <c r="CF220" i="10"/>
  <c r="CG219" i="10"/>
  <c r="CF219" i="10"/>
  <c r="CG218" i="10"/>
  <c r="CF218" i="10"/>
  <c r="CG216" i="10"/>
  <c r="CF216" i="10"/>
  <c r="CG215" i="10"/>
  <c r="CF215" i="10"/>
  <c r="CG214" i="10"/>
  <c r="CF214" i="10"/>
  <c r="CG213" i="10"/>
  <c r="CF213" i="10"/>
  <c r="CG212" i="10"/>
  <c r="CF212" i="10"/>
  <c r="CG211" i="10"/>
  <c r="CF211" i="10"/>
  <c r="CG209" i="10"/>
  <c r="CF209" i="10"/>
  <c r="CG208" i="10"/>
  <c r="CF208" i="10"/>
  <c r="CG207" i="10"/>
  <c r="CF207" i="10"/>
  <c r="CG206" i="10"/>
  <c r="CF206" i="10"/>
  <c r="CG205" i="10"/>
  <c r="CF205" i="10"/>
  <c r="CG204" i="10"/>
  <c r="CF204" i="10"/>
  <c r="CG202" i="10"/>
  <c r="CF202" i="10"/>
  <c r="CG201" i="10"/>
  <c r="CF201" i="10"/>
  <c r="CG200" i="10"/>
  <c r="CF200" i="10"/>
  <c r="CG199" i="10"/>
  <c r="CF199" i="10"/>
  <c r="CG197" i="10"/>
  <c r="CF197" i="10"/>
  <c r="CG196" i="10"/>
  <c r="CF196" i="10"/>
  <c r="CG195" i="10"/>
  <c r="CF195" i="10"/>
  <c r="CG193" i="10"/>
  <c r="CF193" i="10"/>
  <c r="CG192" i="10"/>
  <c r="CF192" i="10"/>
  <c r="CG191" i="10"/>
  <c r="CF191" i="10"/>
  <c r="CG190" i="10"/>
  <c r="CF190" i="10"/>
  <c r="CG189" i="10"/>
  <c r="CF189" i="10"/>
  <c r="CG188" i="10"/>
  <c r="CF188" i="10"/>
  <c r="CG187" i="10"/>
  <c r="CF187" i="10"/>
  <c r="CG186" i="10"/>
  <c r="CF186" i="10"/>
  <c r="CG184" i="10"/>
  <c r="CF184" i="10"/>
  <c r="CG182" i="10"/>
  <c r="CF182" i="10"/>
  <c r="CG181" i="10"/>
  <c r="CF181" i="10"/>
  <c r="CG180" i="10"/>
  <c r="CF180" i="10"/>
  <c r="CG179" i="10"/>
  <c r="CF179" i="10"/>
  <c r="CG178" i="10"/>
  <c r="CF178" i="10"/>
  <c r="CG177" i="10"/>
  <c r="CF177" i="10"/>
  <c r="CG176" i="10"/>
  <c r="CF176" i="10"/>
  <c r="CG175" i="10"/>
  <c r="CF175" i="10"/>
  <c r="CG174" i="10"/>
  <c r="CF174" i="10"/>
  <c r="CG172" i="10"/>
  <c r="CF172" i="10"/>
  <c r="CG171" i="10"/>
  <c r="CF171" i="10"/>
  <c r="CG170" i="10"/>
  <c r="CF170" i="10"/>
  <c r="CG169" i="10"/>
  <c r="CF169" i="10"/>
  <c r="CG168" i="10"/>
  <c r="CF168" i="10"/>
  <c r="CG167" i="10"/>
  <c r="CF167" i="10"/>
  <c r="CG166" i="10"/>
  <c r="CF166" i="10"/>
  <c r="CG165" i="10"/>
  <c r="CG164" i="10"/>
  <c r="CF164" i="10"/>
  <c r="CG163" i="10"/>
  <c r="CF163" i="10"/>
  <c r="CG161" i="10"/>
  <c r="CF161" i="10"/>
  <c r="CG160" i="10"/>
  <c r="CF160" i="10"/>
  <c r="CG159" i="10"/>
  <c r="CF159" i="10"/>
  <c r="CG158" i="10"/>
  <c r="CF158" i="10"/>
  <c r="CG157" i="10"/>
  <c r="CF157" i="10"/>
  <c r="CG155" i="10"/>
  <c r="CF155" i="10"/>
  <c r="CG154" i="10"/>
  <c r="CF154" i="10"/>
  <c r="CG153" i="10"/>
  <c r="CF153" i="10"/>
  <c r="CG152" i="10"/>
  <c r="CF152" i="10"/>
  <c r="CG151" i="10"/>
  <c r="CF151" i="10"/>
  <c r="CG150" i="10"/>
  <c r="CF150" i="10"/>
  <c r="CG148" i="10"/>
  <c r="CF148" i="10"/>
  <c r="CG147" i="10"/>
  <c r="CF147" i="10"/>
  <c r="CG146" i="10"/>
  <c r="CF146" i="10"/>
  <c r="CG145" i="10"/>
  <c r="CF145" i="10"/>
  <c r="CF144" i="10"/>
  <c r="CG142" i="10"/>
  <c r="CF142" i="10"/>
  <c r="CG141" i="10"/>
  <c r="CF141" i="10"/>
  <c r="CG140" i="10"/>
  <c r="CF140" i="10"/>
  <c r="CG139" i="10"/>
  <c r="CF139" i="10"/>
  <c r="CG138" i="10"/>
  <c r="CG136" i="10"/>
  <c r="CF136" i="10"/>
  <c r="CG135" i="10"/>
  <c r="CF135" i="10"/>
  <c r="CG133" i="10"/>
  <c r="CF133" i="10"/>
  <c r="CG132" i="10"/>
  <c r="CF132" i="10"/>
  <c r="CG131" i="10"/>
  <c r="CF131" i="10"/>
  <c r="CG129" i="10"/>
  <c r="CF129" i="10"/>
  <c r="CG128" i="10"/>
  <c r="CF128" i="10"/>
  <c r="CG126" i="10"/>
  <c r="CF126" i="10"/>
  <c r="CG125" i="10"/>
  <c r="CF125" i="10"/>
  <c r="CG123" i="10"/>
  <c r="CF123" i="10"/>
  <c r="CG122" i="10"/>
  <c r="CF122" i="10"/>
  <c r="CG121" i="10"/>
  <c r="CF121" i="10"/>
  <c r="CG120" i="10"/>
  <c r="CF120" i="10"/>
  <c r="CG118" i="10"/>
  <c r="CF118" i="10"/>
  <c r="CG117" i="10"/>
  <c r="CF117" i="10"/>
  <c r="CG116" i="10"/>
  <c r="CF116" i="10"/>
  <c r="CG115" i="10"/>
  <c r="CG113" i="10"/>
  <c r="CF113" i="10"/>
  <c r="CG112" i="10"/>
  <c r="CF112" i="10"/>
  <c r="CG111" i="10"/>
  <c r="CF111" i="10"/>
  <c r="CG110" i="10"/>
  <c r="CF110" i="10"/>
  <c r="CG108" i="10"/>
  <c r="CF108" i="10"/>
  <c r="CG107" i="10"/>
  <c r="CF107" i="10"/>
  <c r="CG106" i="10"/>
  <c r="CF106" i="10"/>
  <c r="CG105" i="10"/>
  <c r="CF105" i="10"/>
  <c r="CG103" i="10"/>
  <c r="CF103" i="10"/>
  <c r="CG102" i="10"/>
  <c r="CF102" i="10"/>
  <c r="CG101" i="10"/>
  <c r="CF101" i="10"/>
  <c r="CG100" i="10"/>
  <c r="CF100" i="10"/>
  <c r="CG98" i="10"/>
  <c r="CF98" i="10"/>
  <c r="CG97" i="10"/>
  <c r="CF97" i="10"/>
  <c r="CG96" i="10"/>
  <c r="CF96" i="10"/>
  <c r="CG95" i="10"/>
  <c r="CF95" i="10"/>
  <c r="CG94" i="10"/>
  <c r="CF94" i="10"/>
  <c r="CG93" i="10"/>
  <c r="CF93" i="10"/>
  <c r="CG92" i="10"/>
  <c r="CF92" i="10"/>
  <c r="CG91" i="10"/>
  <c r="CG89" i="10"/>
  <c r="CF89" i="10"/>
  <c r="CG88" i="10"/>
  <c r="CF88" i="10"/>
  <c r="CG87" i="10"/>
  <c r="CF87" i="10"/>
  <c r="CG86" i="10"/>
  <c r="CF86" i="10"/>
  <c r="CG84" i="10"/>
  <c r="CF84" i="10"/>
  <c r="CG83" i="10"/>
  <c r="CF83" i="10"/>
  <c r="CG82" i="10"/>
  <c r="CF82" i="10"/>
  <c r="CG81" i="10"/>
  <c r="CF81" i="10"/>
  <c r="CG79" i="10"/>
  <c r="CF79" i="10"/>
  <c r="CG78" i="10"/>
  <c r="CF78" i="10"/>
  <c r="CG77" i="10"/>
  <c r="CF77" i="10"/>
  <c r="CG75" i="10"/>
  <c r="CF75" i="10"/>
  <c r="CG74" i="10"/>
  <c r="CF74" i="10"/>
  <c r="CG73" i="10"/>
  <c r="CF73" i="10"/>
  <c r="CG72" i="10"/>
  <c r="CF72" i="10"/>
  <c r="CG70" i="10"/>
  <c r="CF70" i="10"/>
  <c r="CG69" i="10"/>
  <c r="CF69" i="10"/>
  <c r="CG68" i="10"/>
  <c r="CF68" i="10"/>
  <c r="CG67" i="10"/>
  <c r="CF67" i="10"/>
  <c r="CG65" i="10"/>
  <c r="CF65" i="10"/>
  <c r="CG64" i="10"/>
  <c r="CF64" i="10"/>
  <c r="CF63" i="10"/>
  <c r="CG61" i="10"/>
  <c r="CF61" i="10"/>
  <c r="CG60" i="10"/>
  <c r="CF60" i="10"/>
  <c r="CG58" i="10"/>
  <c r="CF58" i="10"/>
  <c r="CG57" i="10"/>
  <c r="CF57" i="10"/>
  <c r="CG56" i="10"/>
  <c r="CF56" i="10"/>
  <c r="CG55" i="10"/>
  <c r="CF55" i="10"/>
  <c r="CG53" i="10"/>
  <c r="CF53" i="10"/>
  <c r="CG52" i="10"/>
  <c r="CF52" i="10"/>
  <c r="CG50" i="10"/>
  <c r="CF50" i="10"/>
  <c r="CG49" i="10"/>
  <c r="CF49" i="10"/>
  <c r="CG48" i="10"/>
  <c r="CF48" i="10"/>
  <c r="CG46" i="10"/>
  <c r="CF46" i="10"/>
  <c r="CG45" i="10"/>
  <c r="CF45" i="10"/>
  <c r="CG43" i="10"/>
  <c r="CF43" i="10"/>
  <c r="CG42" i="10"/>
  <c r="CF42" i="10"/>
  <c r="CG40" i="10"/>
  <c r="CF40" i="10"/>
  <c r="CG39" i="10"/>
  <c r="CF39" i="10"/>
  <c r="CG38" i="10"/>
  <c r="CF38" i="10"/>
  <c r="CG36" i="10"/>
  <c r="CF36" i="10"/>
  <c r="CG35" i="10"/>
  <c r="CF35" i="10"/>
  <c r="CG33" i="10"/>
  <c r="CF33" i="10"/>
  <c r="CG32" i="10"/>
  <c r="CF32" i="10"/>
  <c r="CG31" i="10"/>
  <c r="CF31" i="10"/>
  <c r="CG29" i="10"/>
  <c r="CF29" i="10"/>
  <c r="CG28" i="10"/>
  <c r="CF28" i="10"/>
  <c r="CG27" i="10"/>
  <c r="CF27" i="10"/>
  <c r="CG25" i="10"/>
  <c r="CF25" i="10"/>
  <c r="CG24" i="10"/>
  <c r="CF24" i="10"/>
  <c r="CG22" i="10"/>
  <c r="CF22" i="10"/>
  <c r="CG21" i="10"/>
  <c r="CF21" i="10"/>
  <c r="CG19" i="10"/>
  <c r="CF19" i="10"/>
  <c r="CG18" i="10"/>
  <c r="CF18" i="10"/>
  <c r="CG16" i="10"/>
  <c r="CF16" i="10"/>
  <c r="CG15" i="10"/>
  <c r="CF15" i="10"/>
  <c r="CG13" i="10"/>
  <c r="CF13" i="10"/>
  <c r="CG12" i="10"/>
  <c r="CF12" i="10"/>
  <c r="CG11" i="10"/>
  <c r="CF11" i="10"/>
  <c r="CG9" i="10"/>
  <c r="CF9" i="10"/>
  <c r="CG8" i="10"/>
  <c r="CF8" i="10"/>
  <c r="CG7" i="10"/>
  <c r="CF7" i="10"/>
  <c r="CI277" i="10"/>
  <c r="CH277" i="10"/>
  <c r="CE277" i="10"/>
  <c r="CD277" i="10"/>
  <c r="CC277" i="10"/>
  <c r="CA277" i="10"/>
  <c r="BZ277" i="10"/>
  <c r="BY277" i="10"/>
  <c r="BX277" i="10"/>
  <c r="BW277" i="10"/>
  <c r="BV277" i="10"/>
  <c r="BU276" i="10"/>
  <c r="BU274" i="10"/>
  <c r="BU273" i="10"/>
  <c r="CI272" i="10"/>
  <c r="CH272" i="10"/>
  <c r="CE272" i="10"/>
  <c r="CD272" i="10"/>
  <c r="CC272" i="10"/>
  <c r="CA272" i="10"/>
  <c r="BZ272" i="10"/>
  <c r="BY272" i="10"/>
  <c r="BX272" i="10"/>
  <c r="BW272" i="10"/>
  <c r="BV272" i="10"/>
  <c r="CB271" i="10"/>
  <c r="BU271" i="10"/>
  <c r="CB270" i="10"/>
  <c r="BU270" i="10"/>
  <c r="CB269" i="10"/>
  <c r="BU269" i="10"/>
  <c r="CI268" i="10"/>
  <c r="CH268" i="10"/>
  <c r="CE268" i="10"/>
  <c r="CD268" i="10"/>
  <c r="CC268" i="10"/>
  <c r="CA268" i="10"/>
  <c r="BZ268" i="10"/>
  <c r="BY268" i="10"/>
  <c r="BX268" i="10"/>
  <c r="BW268" i="10"/>
  <c r="BV268" i="10"/>
  <c r="CB267" i="10"/>
  <c r="BU267" i="10"/>
  <c r="CB266" i="10"/>
  <c r="BU266" i="10"/>
  <c r="CI265" i="10"/>
  <c r="CH265" i="10"/>
  <c r="CE265" i="10"/>
  <c r="CD265" i="10"/>
  <c r="CC265" i="10"/>
  <c r="CA265" i="10"/>
  <c r="BZ265" i="10"/>
  <c r="BY265" i="10"/>
  <c r="BX265" i="10"/>
  <c r="BW265" i="10"/>
  <c r="BV265" i="10"/>
  <c r="CB264" i="10"/>
  <c r="BU264" i="10"/>
  <c r="CB263" i="10"/>
  <c r="BU263" i="10"/>
  <c r="CI262" i="10"/>
  <c r="CH262" i="10"/>
  <c r="CE262" i="10"/>
  <c r="CD262" i="10"/>
  <c r="CC262" i="10"/>
  <c r="CA262" i="10"/>
  <c r="BZ262" i="10"/>
  <c r="BY262" i="10"/>
  <c r="BX262" i="10"/>
  <c r="BW262" i="10"/>
  <c r="BV262" i="10"/>
  <c r="CB261" i="10"/>
  <c r="BU261" i="10"/>
  <c r="CB260" i="10"/>
  <c r="BU260" i="10"/>
  <c r="CI259" i="10"/>
  <c r="CH259" i="10"/>
  <c r="CE259" i="10"/>
  <c r="CD259" i="10"/>
  <c r="CC259" i="10"/>
  <c r="CA259" i="10"/>
  <c r="BZ259" i="10"/>
  <c r="BY259" i="10"/>
  <c r="BX259" i="10"/>
  <c r="BW259" i="10"/>
  <c r="BV259" i="10"/>
  <c r="BU258" i="10"/>
  <c r="BU257" i="10"/>
  <c r="BU256" i="10"/>
  <c r="CI255" i="10"/>
  <c r="CH255" i="10"/>
  <c r="CE255" i="10"/>
  <c r="CD255" i="10"/>
  <c r="CC255" i="10"/>
  <c r="CA255" i="10"/>
  <c r="BZ255" i="10"/>
  <c r="BY255" i="10"/>
  <c r="BX255" i="10"/>
  <c r="BW255" i="10"/>
  <c r="BV255" i="10"/>
  <c r="BU254" i="10"/>
  <c r="BU253" i="10"/>
  <c r="CI252" i="10"/>
  <c r="CH252" i="10"/>
  <c r="CE252" i="10"/>
  <c r="CD252" i="10"/>
  <c r="CC252" i="10"/>
  <c r="CA252" i="10"/>
  <c r="BZ252" i="10"/>
  <c r="BY252" i="10"/>
  <c r="BX252" i="10"/>
  <c r="BW252" i="10"/>
  <c r="BV252" i="10"/>
  <c r="CB251" i="10"/>
  <c r="BU251" i="10"/>
  <c r="CB250" i="10"/>
  <c r="BU250" i="10"/>
  <c r="CB249" i="10"/>
  <c r="BU249" i="10"/>
  <c r="CI248" i="10"/>
  <c r="CH248" i="10"/>
  <c r="CE248" i="10"/>
  <c r="CD248" i="10"/>
  <c r="CC248" i="10"/>
  <c r="CA248" i="10"/>
  <c r="BZ248" i="10"/>
  <c r="BY248" i="10"/>
  <c r="BX248" i="10"/>
  <c r="BW248" i="10"/>
  <c r="BV248" i="10"/>
  <c r="BU247" i="10"/>
  <c r="BU246" i="10"/>
  <c r="BU245" i="10"/>
  <c r="CI244" i="10"/>
  <c r="CH244" i="10"/>
  <c r="CE244" i="10"/>
  <c r="CD244" i="10"/>
  <c r="CC244" i="10"/>
  <c r="CA244" i="10"/>
  <c r="BZ244" i="10"/>
  <c r="BY244" i="10"/>
  <c r="BX244" i="10"/>
  <c r="BW244" i="10"/>
  <c r="BV244" i="10"/>
  <c r="CB243" i="10"/>
  <c r="BU243" i="10"/>
  <c r="CB242" i="10"/>
  <c r="BU242" i="10"/>
  <c r="CB241" i="10"/>
  <c r="BU241" i="10"/>
  <c r="CI240" i="10"/>
  <c r="CH240" i="10"/>
  <c r="CE240" i="10"/>
  <c r="CD240" i="10"/>
  <c r="CC240" i="10"/>
  <c r="CA240" i="10"/>
  <c r="BZ240" i="10"/>
  <c r="BY240" i="10"/>
  <c r="BX240" i="10"/>
  <c r="BW240" i="10"/>
  <c r="BV240" i="10"/>
  <c r="CB239" i="10"/>
  <c r="BU239" i="10"/>
  <c r="CB238" i="10"/>
  <c r="BU238" i="10"/>
  <c r="CB237" i="10"/>
  <c r="BU237" i="10"/>
  <c r="CI236" i="10"/>
  <c r="CH236" i="10"/>
  <c r="CE236" i="10"/>
  <c r="CD236" i="10"/>
  <c r="CC236" i="10"/>
  <c r="CA236" i="10"/>
  <c r="BZ236" i="10"/>
  <c r="BY236" i="10"/>
  <c r="BX236" i="10"/>
  <c r="BW236" i="10"/>
  <c r="BV236" i="10"/>
  <c r="BU235" i="10"/>
  <c r="BU234" i="10"/>
  <c r="BU233" i="10"/>
  <c r="CI232" i="10"/>
  <c r="CH232" i="10"/>
  <c r="CE232" i="10"/>
  <c r="CD232" i="10"/>
  <c r="CC232" i="10"/>
  <c r="CA232" i="10"/>
  <c r="BZ232" i="10"/>
  <c r="BY232" i="10"/>
  <c r="BX232" i="10"/>
  <c r="BW232" i="10"/>
  <c r="BV232" i="10"/>
  <c r="CB231" i="10"/>
  <c r="BU231" i="10"/>
  <c r="CB230" i="10"/>
  <c r="BU230" i="10"/>
  <c r="CB229" i="10"/>
  <c r="BU229" i="10"/>
  <c r="CB228" i="10"/>
  <c r="BU228" i="10"/>
  <c r="CB227" i="10"/>
  <c r="BU227" i="10"/>
  <c r="CB226" i="10"/>
  <c r="BU226" i="10"/>
  <c r="CI225" i="10"/>
  <c r="CH225" i="10"/>
  <c r="CE225" i="10"/>
  <c r="CD225" i="10"/>
  <c r="CC225" i="10"/>
  <c r="CA225" i="10"/>
  <c r="BZ225" i="10"/>
  <c r="BY225" i="10"/>
  <c r="BX225" i="10"/>
  <c r="BW225" i="10"/>
  <c r="BV225" i="10"/>
  <c r="CB224" i="10"/>
  <c r="BU224" i="10"/>
  <c r="CB223" i="10"/>
  <c r="BU223" i="10"/>
  <c r="CB222" i="10"/>
  <c r="BU222" i="10"/>
  <c r="CB221" i="10"/>
  <c r="BU221" i="10"/>
  <c r="CB220" i="10"/>
  <c r="BU220" i="10"/>
  <c r="CB219" i="10"/>
  <c r="BU219" i="10"/>
  <c r="CB218" i="10"/>
  <c r="BU218" i="10"/>
  <c r="CI217" i="10"/>
  <c r="CH217" i="10"/>
  <c r="CE217" i="10"/>
  <c r="CD217" i="10"/>
  <c r="CC217" i="10"/>
  <c r="CA217" i="10"/>
  <c r="BZ217" i="10"/>
  <c r="BY217" i="10"/>
  <c r="BX217" i="10"/>
  <c r="BW217" i="10"/>
  <c r="BV217" i="10"/>
  <c r="CB216" i="10"/>
  <c r="BU216" i="10"/>
  <c r="CB215" i="10"/>
  <c r="BU215" i="10"/>
  <c r="CB214" i="10"/>
  <c r="BU214" i="10"/>
  <c r="CL213" i="10"/>
  <c r="CB213" i="10"/>
  <c r="BU213" i="10"/>
  <c r="CB212" i="10"/>
  <c r="BU212" i="10"/>
  <c r="CB211" i="10"/>
  <c r="BU211" i="10"/>
  <c r="CI210" i="10"/>
  <c r="CH210" i="10"/>
  <c r="CE210" i="10"/>
  <c r="CD210" i="10"/>
  <c r="CC210" i="10"/>
  <c r="CA210" i="10"/>
  <c r="BZ210" i="10"/>
  <c r="BY210" i="10"/>
  <c r="BX210" i="10"/>
  <c r="BW210" i="10"/>
  <c r="BV210" i="10"/>
  <c r="CB209" i="10"/>
  <c r="BU209" i="10"/>
  <c r="CB208" i="10"/>
  <c r="BU208" i="10"/>
  <c r="CB207" i="10"/>
  <c r="BU207" i="10"/>
  <c r="CB206" i="10"/>
  <c r="BU206" i="10"/>
  <c r="CB205" i="10"/>
  <c r="BU205" i="10"/>
  <c r="CB204" i="10"/>
  <c r="BU204" i="10"/>
  <c r="CI203" i="10"/>
  <c r="CH203" i="10"/>
  <c r="CE203" i="10"/>
  <c r="CD203" i="10"/>
  <c r="CC203" i="10"/>
  <c r="CA203" i="10"/>
  <c r="BZ203" i="10"/>
  <c r="BY203" i="10"/>
  <c r="BX203" i="10"/>
  <c r="BW203" i="10"/>
  <c r="BV203" i="10"/>
  <c r="CB202" i="10"/>
  <c r="BU202" i="10"/>
  <c r="CB201" i="10"/>
  <c r="BU201" i="10"/>
  <c r="CB200" i="10"/>
  <c r="BU200" i="10"/>
  <c r="CB199" i="10"/>
  <c r="BU199" i="10"/>
  <c r="CI198" i="10"/>
  <c r="CH198" i="10"/>
  <c r="CE198" i="10"/>
  <c r="CD198" i="10"/>
  <c r="CC198" i="10"/>
  <c r="CA198" i="10"/>
  <c r="BZ198" i="10"/>
  <c r="BY198" i="10"/>
  <c r="BX198" i="10"/>
  <c r="BW198" i="10"/>
  <c r="BV198" i="10"/>
  <c r="CB197" i="10"/>
  <c r="BU197" i="10"/>
  <c r="CB196" i="10"/>
  <c r="BU196" i="10"/>
  <c r="CB195" i="10"/>
  <c r="BU195" i="10"/>
  <c r="CI194" i="10"/>
  <c r="CH194" i="10"/>
  <c r="CE194" i="10"/>
  <c r="CD194" i="10"/>
  <c r="CC194" i="10"/>
  <c r="CA194" i="10"/>
  <c r="BZ194" i="10"/>
  <c r="BY194" i="10"/>
  <c r="BX194" i="10"/>
  <c r="BW194" i="10"/>
  <c r="BV194" i="10"/>
  <c r="CB193" i="10"/>
  <c r="BU193" i="10"/>
  <c r="CB192" i="10"/>
  <c r="BU192" i="10"/>
  <c r="CB191" i="10"/>
  <c r="BU191" i="10"/>
  <c r="CB190" i="10"/>
  <c r="BU190" i="10"/>
  <c r="CB189" i="10"/>
  <c r="BU189" i="10"/>
  <c r="CB188" i="10"/>
  <c r="BU188" i="10"/>
  <c r="CB187" i="10"/>
  <c r="BU187" i="10"/>
  <c r="CB186" i="10"/>
  <c r="BU186" i="10"/>
  <c r="CI185" i="10"/>
  <c r="CH185" i="10"/>
  <c r="CE185" i="10"/>
  <c r="CD185" i="10"/>
  <c r="CC185" i="10"/>
  <c r="CA185" i="10"/>
  <c r="BZ185" i="10"/>
  <c r="BY185" i="10"/>
  <c r="BX185" i="10"/>
  <c r="BW185" i="10"/>
  <c r="BV185" i="10"/>
  <c r="CB184" i="10"/>
  <c r="BU184" i="10"/>
  <c r="CB182" i="10"/>
  <c r="BU182" i="10"/>
  <c r="CB181" i="10"/>
  <c r="BU181" i="10"/>
  <c r="CB180" i="10"/>
  <c r="BU180" i="10"/>
  <c r="CB179" i="10"/>
  <c r="BU179" i="10"/>
  <c r="CB178" i="10"/>
  <c r="BU178" i="10"/>
  <c r="CB177" i="10"/>
  <c r="BU177" i="10"/>
  <c r="CB176" i="10"/>
  <c r="BU176" i="10"/>
  <c r="CB175" i="10"/>
  <c r="BU175" i="10"/>
  <c r="CB174" i="10"/>
  <c r="BU174" i="10"/>
  <c r="CI173" i="10"/>
  <c r="CH173" i="10"/>
  <c r="CE173" i="10"/>
  <c r="CD173" i="10"/>
  <c r="CC173" i="10"/>
  <c r="CA173" i="10"/>
  <c r="BZ173" i="10"/>
  <c r="BY173" i="10"/>
  <c r="BX173" i="10"/>
  <c r="BW173" i="10"/>
  <c r="BV173" i="10"/>
  <c r="BU172" i="10"/>
  <c r="BU171" i="10"/>
  <c r="BU170" i="10"/>
  <c r="BU169" i="10"/>
  <c r="BU168" i="10"/>
  <c r="BU167" i="10"/>
  <c r="BU166" i="10"/>
  <c r="BU165" i="10"/>
  <c r="BU164" i="10"/>
  <c r="BU163" i="10"/>
  <c r="CI162" i="10"/>
  <c r="CH162" i="10"/>
  <c r="CE162" i="10"/>
  <c r="CD162" i="10"/>
  <c r="CC162" i="10"/>
  <c r="CA162" i="10"/>
  <c r="BZ162" i="10"/>
  <c r="BY162" i="10"/>
  <c r="BX162" i="10"/>
  <c r="BW162" i="10"/>
  <c r="BV162" i="10"/>
  <c r="CB161" i="10"/>
  <c r="BU161" i="10"/>
  <c r="CB160" i="10"/>
  <c r="BU160" i="10"/>
  <c r="CB159" i="10"/>
  <c r="BU159" i="10"/>
  <c r="CB158" i="10"/>
  <c r="BU158" i="10"/>
  <c r="CB157" i="10"/>
  <c r="BU157" i="10"/>
  <c r="CI156" i="10"/>
  <c r="CH156" i="10"/>
  <c r="CE156" i="10"/>
  <c r="CD156" i="10"/>
  <c r="CC156" i="10"/>
  <c r="CA156" i="10"/>
  <c r="BZ156" i="10"/>
  <c r="BY156" i="10"/>
  <c r="BX156" i="10"/>
  <c r="BW156" i="10"/>
  <c r="BV156" i="10"/>
  <c r="CB155" i="10"/>
  <c r="BU155" i="10"/>
  <c r="CB154" i="10"/>
  <c r="BU154" i="10"/>
  <c r="CB153" i="10"/>
  <c r="BU153" i="10"/>
  <c r="CL152" i="10"/>
  <c r="CB152" i="10"/>
  <c r="BU152" i="10"/>
  <c r="CB151" i="10"/>
  <c r="BU151" i="10"/>
  <c r="CB150" i="10"/>
  <c r="BU150" i="10"/>
  <c r="CI149" i="10"/>
  <c r="CH149" i="10"/>
  <c r="CE149" i="10"/>
  <c r="CD149" i="10"/>
  <c r="CC149" i="10"/>
  <c r="CA149" i="10"/>
  <c r="BZ149" i="10"/>
  <c r="BY149" i="10"/>
  <c r="BX149" i="10"/>
  <c r="BW149" i="10"/>
  <c r="BV149" i="10"/>
  <c r="BU148" i="10"/>
  <c r="BU147" i="10"/>
  <c r="BU146" i="10"/>
  <c r="BU145" i="10"/>
  <c r="BU144" i="10"/>
  <c r="CI143" i="10"/>
  <c r="CH143" i="10"/>
  <c r="CE143" i="10"/>
  <c r="CD143" i="10"/>
  <c r="CC143" i="10"/>
  <c r="CA143" i="10"/>
  <c r="BZ143" i="10"/>
  <c r="BY143" i="10"/>
  <c r="BX143" i="10"/>
  <c r="BW143" i="10"/>
  <c r="BV143" i="10"/>
  <c r="BU142" i="10"/>
  <c r="BU141" i="10"/>
  <c r="BU140" i="10"/>
  <c r="BU139" i="10"/>
  <c r="BU138" i="10"/>
  <c r="CI137" i="10"/>
  <c r="CH137" i="10"/>
  <c r="CE137" i="10"/>
  <c r="CD137" i="10"/>
  <c r="CC137" i="10"/>
  <c r="CA137" i="10"/>
  <c r="BZ137" i="10"/>
  <c r="BY137" i="10"/>
  <c r="BX137" i="10"/>
  <c r="BW137" i="10"/>
  <c r="BV137" i="10"/>
  <c r="BU136" i="10"/>
  <c r="BU135" i="10"/>
  <c r="CI134" i="10"/>
  <c r="CH134" i="10"/>
  <c r="CE134" i="10"/>
  <c r="CD134" i="10"/>
  <c r="CC134" i="10"/>
  <c r="CA134" i="10"/>
  <c r="BZ134" i="10"/>
  <c r="BY134" i="10"/>
  <c r="BX134" i="10"/>
  <c r="BW134" i="10"/>
  <c r="BV134" i="10"/>
  <c r="BU133" i="10"/>
  <c r="BU132" i="10"/>
  <c r="BU131" i="10"/>
  <c r="CI130" i="10"/>
  <c r="CH130" i="10"/>
  <c r="CE130" i="10"/>
  <c r="CD130" i="10"/>
  <c r="CC130" i="10"/>
  <c r="CA130" i="10"/>
  <c r="BZ130" i="10"/>
  <c r="BY130" i="10"/>
  <c r="BX130" i="10"/>
  <c r="BW130" i="10"/>
  <c r="BV130" i="10"/>
  <c r="CB129" i="10"/>
  <c r="BU129" i="10"/>
  <c r="CB128" i="10"/>
  <c r="BU128" i="10"/>
  <c r="CI127" i="10"/>
  <c r="CH127" i="10"/>
  <c r="CE127" i="10"/>
  <c r="CD127" i="10"/>
  <c r="CC127" i="10"/>
  <c r="CA127" i="10"/>
  <c r="BZ127" i="10"/>
  <c r="BY127" i="10"/>
  <c r="BX127" i="10"/>
  <c r="BW127" i="10"/>
  <c r="BV127" i="10"/>
  <c r="BU126" i="10"/>
  <c r="BU125" i="10"/>
  <c r="CI124" i="10"/>
  <c r="CH124" i="10"/>
  <c r="CE124" i="10"/>
  <c r="CD124" i="10"/>
  <c r="CC124" i="10"/>
  <c r="CA124" i="10"/>
  <c r="BZ124" i="10"/>
  <c r="BY124" i="10"/>
  <c r="BX124" i="10"/>
  <c r="BW124" i="10"/>
  <c r="BV124" i="10"/>
  <c r="BU123" i="10"/>
  <c r="BU122" i="10"/>
  <c r="CL121" i="10"/>
  <c r="BU121" i="10"/>
  <c r="BU120" i="10"/>
  <c r="CI119" i="10"/>
  <c r="CH119" i="10"/>
  <c r="CE119" i="10"/>
  <c r="CD119" i="10"/>
  <c r="CC119" i="10"/>
  <c r="CA119" i="10"/>
  <c r="BZ119" i="10"/>
  <c r="BY119" i="10"/>
  <c r="BX119" i="10"/>
  <c r="BW119" i="10"/>
  <c r="BV119" i="10"/>
  <c r="BU118" i="10"/>
  <c r="BU117" i="10"/>
  <c r="BU116" i="10"/>
  <c r="BU115" i="10"/>
  <c r="CI114" i="10"/>
  <c r="CH114" i="10"/>
  <c r="CE114" i="10"/>
  <c r="CD114" i="10"/>
  <c r="CC114" i="10"/>
  <c r="CA114" i="10"/>
  <c r="BZ114" i="10"/>
  <c r="BY114" i="10"/>
  <c r="BX114" i="10"/>
  <c r="BW114" i="10"/>
  <c r="BV114" i="10"/>
  <c r="BU113" i="10"/>
  <c r="BU112" i="10"/>
  <c r="BU111" i="10"/>
  <c r="BU110" i="10"/>
  <c r="CI109" i="10"/>
  <c r="CH109" i="10"/>
  <c r="CE109" i="10"/>
  <c r="CD109" i="10"/>
  <c r="CC109" i="10"/>
  <c r="CA109" i="10"/>
  <c r="BZ109" i="10"/>
  <c r="BY109" i="10"/>
  <c r="BX109" i="10"/>
  <c r="BW109" i="10"/>
  <c r="BV109" i="10"/>
  <c r="CB108" i="10"/>
  <c r="BU108" i="10"/>
  <c r="CB107" i="10"/>
  <c r="BU107" i="10"/>
  <c r="CB106" i="10"/>
  <c r="BU106" i="10"/>
  <c r="CB105" i="10"/>
  <c r="BU105" i="10"/>
  <c r="CI104" i="10"/>
  <c r="CH104" i="10"/>
  <c r="CE104" i="10"/>
  <c r="CD104" i="10"/>
  <c r="CC104" i="10"/>
  <c r="CA104" i="10"/>
  <c r="BZ104" i="10"/>
  <c r="BY104" i="10"/>
  <c r="BX104" i="10"/>
  <c r="BW104" i="10"/>
  <c r="BV104" i="10"/>
  <c r="BU103" i="10"/>
  <c r="BU102" i="10"/>
  <c r="BU101" i="10"/>
  <c r="BU100" i="10"/>
  <c r="CI99" i="10"/>
  <c r="CH99" i="10"/>
  <c r="CE99" i="10"/>
  <c r="CD99" i="10"/>
  <c r="CC99" i="10"/>
  <c r="CA99" i="10"/>
  <c r="BZ99" i="10"/>
  <c r="BY99" i="10"/>
  <c r="BX99" i="10"/>
  <c r="BW99" i="10"/>
  <c r="BV99" i="10"/>
  <c r="CB98" i="10"/>
  <c r="BU98" i="10"/>
  <c r="CB97" i="10"/>
  <c r="BU97" i="10"/>
  <c r="CB96" i="10"/>
  <c r="BU96" i="10"/>
  <c r="CB95" i="10"/>
  <c r="BU95" i="10"/>
  <c r="CB94" i="10"/>
  <c r="BU94" i="10"/>
  <c r="CB93" i="10"/>
  <c r="BU93" i="10"/>
  <c r="CL92" i="10"/>
  <c r="CB92" i="10"/>
  <c r="BU92" i="10"/>
  <c r="CB91" i="10"/>
  <c r="BU91" i="10"/>
  <c r="CI90" i="10"/>
  <c r="CH90" i="10"/>
  <c r="CE90" i="10"/>
  <c r="CD90" i="10"/>
  <c r="CC90" i="10"/>
  <c r="CA90" i="10"/>
  <c r="BZ90" i="10"/>
  <c r="BY90" i="10"/>
  <c r="BX90" i="10"/>
  <c r="BW90" i="10"/>
  <c r="BV90" i="10"/>
  <c r="BU89" i="10"/>
  <c r="BU88" i="10"/>
  <c r="BU87" i="10"/>
  <c r="BU86" i="10"/>
  <c r="CI85" i="10"/>
  <c r="CH85" i="10"/>
  <c r="CE85" i="10"/>
  <c r="CD85" i="10"/>
  <c r="CC85" i="10"/>
  <c r="CA85" i="10"/>
  <c r="BZ85" i="10"/>
  <c r="BY85" i="10"/>
  <c r="BX85" i="10"/>
  <c r="BW85" i="10"/>
  <c r="BV85" i="10"/>
  <c r="BU84" i="10"/>
  <c r="BU83" i="10"/>
  <c r="CL82" i="10"/>
  <c r="BU82" i="10"/>
  <c r="BU81" i="10"/>
  <c r="CI80" i="10"/>
  <c r="CH80" i="10"/>
  <c r="CE80" i="10"/>
  <c r="CD80" i="10"/>
  <c r="CC80" i="10"/>
  <c r="CA80" i="10"/>
  <c r="BZ80" i="10"/>
  <c r="BY80" i="10"/>
  <c r="BX80" i="10"/>
  <c r="BW80" i="10"/>
  <c r="BV80" i="10"/>
  <c r="BU79" i="10"/>
  <c r="BU78" i="10"/>
  <c r="BU77" i="10"/>
  <c r="CI76" i="10"/>
  <c r="CH76" i="10"/>
  <c r="CE76" i="10"/>
  <c r="CD76" i="10"/>
  <c r="CC76" i="10"/>
  <c r="CA76" i="10"/>
  <c r="BZ76" i="10"/>
  <c r="BY76" i="10"/>
  <c r="BX76" i="10"/>
  <c r="BW76" i="10"/>
  <c r="BV76" i="10"/>
  <c r="BU75" i="10"/>
  <c r="BU74" i="10"/>
  <c r="BU73" i="10"/>
  <c r="BU72" i="10"/>
  <c r="CI71" i="10"/>
  <c r="CH71" i="10"/>
  <c r="CE71" i="10"/>
  <c r="CD71" i="10"/>
  <c r="CC71" i="10"/>
  <c r="CA71" i="10"/>
  <c r="BZ71" i="10"/>
  <c r="BY71" i="10"/>
  <c r="BX71" i="10"/>
  <c r="BW71" i="10"/>
  <c r="BV71" i="10"/>
  <c r="CB70" i="10"/>
  <c r="BU70" i="10"/>
  <c r="CB69" i="10"/>
  <c r="BU69" i="10"/>
  <c r="CB68" i="10"/>
  <c r="BU68" i="10"/>
  <c r="CB67" i="10"/>
  <c r="BU67" i="10"/>
  <c r="CI66" i="10"/>
  <c r="CH66" i="10"/>
  <c r="CE66" i="10"/>
  <c r="CD66" i="10"/>
  <c r="CC66" i="10"/>
  <c r="CA66" i="10"/>
  <c r="BZ66" i="10"/>
  <c r="BY66" i="10"/>
  <c r="BX66" i="10"/>
  <c r="BW66" i="10"/>
  <c r="BV66" i="10"/>
  <c r="BU65" i="10"/>
  <c r="BU64" i="10"/>
  <c r="BU63" i="10"/>
  <c r="CI62" i="10"/>
  <c r="CH62" i="10"/>
  <c r="CE62" i="10"/>
  <c r="CD62" i="10"/>
  <c r="CC62" i="10"/>
  <c r="CA62" i="10"/>
  <c r="BZ62" i="10"/>
  <c r="BY62" i="10"/>
  <c r="BX62" i="10"/>
  <c r="BW62" i="10"/>
  <c r="BV62" i="10"/>
  <c r="CL61" i="10"/>
  <c r="CB61" i="10"/>
  <c r="BU61" i="10"/>
  <c r="CB60" i="10"/>
  <c r="BU60" i="10"/>
  <c r="CI59" i="10"/>
  <c r="CH59" i="10"/>
  <c r="CE59" i="10"/>
  <c r="CD59" i="10"/>
  <c r="CC59" i="10"/>
  <c r="CA59" i="10"/>
  <c r="BZ59" i="10"/>
  <c r="BY59" i="10"/>
  <c r="BX59" i="10"/>
  <c r="BW59" i="10"/>
  <c r="BV59" i="10"/>
  <c r="CB58" i="10"/>
  <c r="BU58" i="10"/>
  <c r="CB57" i="10"/>
  <c r="BU57" i="10"/>
  <c r="CL56" i="10"/>
  <c r="CB56" i="10"/>
  <c r="BU56" i="10"/>
  <c r="CB55" i="10"/>
  <c r="BU55" i="10"/>
  <c r="CI54" i="10"/>
  <c r="CH54" i="10"/>
  <c r="CE54" i="10"/>
  <c r="CD54" i="10"/>
  <c r="CC54" i="10"/>
  <c r="CA54" i="10"/>
  <c r="BZ54" i="10"/>
  <c r="BY54" i="10"/>
  <c r="BX54" i="10"/>
  <c r="BW54" i="10"/>
  <c r="BV54" i="10"/>
  <c r="BU53" i="10"/>
  <c r="BU52" i="10"/>
  <c r="CI51" i="10"/>
  <c r="CH51" i="10"/>
  <c r="CE51" i="10"/>
  <c r="CD51" i="10"/>
  <c r="CC51" i="10"/>
  <c r="CA51" i="10"/>
  <c r="BZ51" i="10"/>
  <c r="BY51" i="10"/>
  <c r="BX51" i="10"/>
  <c r="BW51" i="10"/>
  <c r="BV51" i="10"/>
  <c r="CB50" i="10"/>
  <c r="BU50" i="10"/>
  <c r="CB49" i="10"/>
  <c r="BU49" i="10"/>
  <c r="CB48" i="10"/>
  <c r="BU48" i="10"/>
  <c r="CI47" i="10"/>
  <c r="CH47" i="10"/>
  <c r="CE47" i="10"/>
  <c r="CD47" i="10"/>
  <c r="CC47" i="10"/>
  <c r="CA47" i="10"/>
  <c r="BZ47" i="10"/>
  <c r="BY47" i="10"/>
  <c r="BX47" i="10"/>
  <c r="BW47" i="10"/>
  <c r="BV47" i="10"/>
  <c r="CB46" i="10"/>
  <c r="BU46" i="10"/>
  <c r="CB45" i="10"/>
  <c r="BU45" i="10"/>
  <c r="CI44" i="10"/>
  <c r="CH44" i="10"/>
  <c r="CE44" i="10"/>
  <c r="CD44" i="10"/>
  <c r="CC44" i="10"/>
  <c r="CA44" i="10"/>
  <c r="BZ44" i="10"/>
  <c r="BY44" i="10"/>
  <c r="BX44" i="10"/>
  <c r="BW44" i="10"/>
  <c r="BV44" i="10"/>
  <c r="CB43" i="10"/>
  <c r="BU43" i="10"/>
  <c r="CB42" i="10"/>
  <c r="BU42" i="10"/>
  <c r="CI41" i="10"/>
  <c r="CH41" i="10"/>
  <c r="CE41" i="10"/>
  <c r="CD41" i="10"/>
  <c r="CC41" i="10"/>
  <c r="CA41" i="10"/>
  <c r="BZ41" i="10"/>
  <c r="BY41" i="10"/>
  <c r="BX41" i="10"/>
  <c r="BW41" i="10"/>
  <c r="BV41" i="10"/>
  <c r="BU40" i="10"/>
  <c r="BU39" i="10"/>
  <c r="BU38" i="10"/>
  <c r="CI37" i="10"/>
  <c r="CH37" i="10"/>
  <c r="CE37" i="10"/>
  <c r="CD37" i="10"/>
  <c r="CC37" i="10"/>
  <c r="CA37" i="10"/>
  <c r="BZ37" i="10"/>
  <c r="BY37" i="10"/>
  <c r="BX37" i="10"/>
  <c r="BW37" i="10"/>
  <c r="BV37" i="10"/>
  <c r="BU36" i="10"/>
  <c r="BU35" i="10"/>
  <c r="CI34" i="10"/>
  <c r="CH34" i="10"/>
  <c r="CE34" i="10"/>
  <c r="CD34" i="10"/>
  <c r="CC34" i="10"/>
  <c r="CA34" i="10"/>
  <c r="BZ34" i="10"/>
  <c r="BY34" i="10"/>
  <c r="BX34" i="10"/>
  <c r="BW34" i="10"/>
  <c r="BV34" i="10"/>
  <c r="CB33" i="10"/>
  <c r="BU33" i="10"/>
  <c r="CB32" i="10"/>
  <c r="BU32" i="10"/>
  <c r="CB31" i="10"/>
  <c r="BU31" i="10"/>
  <c r="CI30" i="10"/>
  <c r="CH30" i="10"/>
  <c r="CE30" i="10"/>
  <c r="CD30" i="10"/>
  <c r="CC30" i="10"/>
  <c r="CA30" i="10"/>
  <c r="BZ30" i="10"/>
  <c r="BY30" i="10"/>
  <c r="BX30" i="10"/>
  <c r="BW30" i="10"/>
  <c r="BV30" i="10"/>
  <c r="CB29" i="10"/>
  <c r="BU29" i="10"/>
  <c r="CB28" i="10"/>
  <c r="BU28" i="10"/>
  <c r="CB27" i="10"/>
  <c r="BU27" i="10"/>
  <c r="CI26" i="10"/>
  <c r="CH26" i="10"/>
  <c r="CE26" i="10"/>
  <c r="CD26" i="10"/>
  <c r="CC26" i="10"/>
  <c r="CA26" i="10"/>
  <c r="BZ26" i="10"/>
  <c r="BY26" i="10"/>
  <c r="BX26" i="10"/>
  <c r="BW26" i="10"/>
  <c r="BV26" i="10"/>
  <c r="BU25" i="10"/>
  <c r="BU24" i="10"/>
  <c r="CI23" i="10"/>
  <c r="CH23" i="10"/>
  <c r="CE23" i="10"/>
  <c r="CD23" i="10"/>
  <c r="CC23" i="10"/>
  <c r="CA23" i="10"/>
  <c r="BZ23" i="10"/>
  <c r="BY23" i="10"/>
  <c r="BX23" i="10"/>
  <c r="BW23" i="10"/>
  <c r="BV23" i="10"/>
  <c r="CL22" i="10"/>
  <c r="CB22" i="10"/>
  <c r="BU22" i="10"/>
  <c r="CB21" i="10"/>
  <c r="BU21" i="10"/>
  <c r="CI20" i="10"/>
  <c r="CH20" i="10"/>
  <c r="CE20" i="10"/>
  <c r="CD20" i="10"/>
  <c r="CC20" i="10"/>
  <c r="CA20" i="10"/>
  <c r="BZ20" i="10"/>
  <c r="BY20" i="10"/>
  <c r="BX20" i="10"/>
  <c r="BW20" i="10"/>
  <c r="BV20" i="10"/>
  <c r="CB19" i="10"/>
  <c r="BU19" i="10"/>
  <c r="CB18" i="10"/>
  <c r="BU18" i="10"/>
  <c r="CI17" i="10"/>
  <c r="CH17" i="10"/>
  <c r="CE17" i="10"/>
  <c r="CD17" i="10"/>
  <c r="CC17" i="10"/>
  <c r="CA17" i="10"/>
  <c r="BZ17" i="10"/>
  <c r="BY17" i="10"/>
  <c r="BX17" i="10"/>
  <c r="BW17" i="10"/>
  <c r="BV17" i="10"/>
  <c r="BU16" i="10"/>
  <c r="BU15" i="10"/>
  <c r="CI14" i="10"/>
  <c r="CH14" i="10"/>
  <c r="CE14" i="10"/>
  <c r="CD14" i="10"/>
  <c r="CC14" i="10"/>
  <c r="CA14" i="10"/>
  <c r="BZ14" i="10"/>
  <c r="BY14" i="10"/>
  <c r="BX14" i="10"/>
  <c r="BW14" i="10"/>
  <c r="BV14" i="10"/>
  <c r="CB13" i="10"/>
  <c r="BU13" i="10"/>
  <c r="CB12" i="10"/>
  <c r="BU12" i="10"/>
  <c r="CB11" i="10"/>
  <c r="BU11" i="10"/>
  <c r="CI10" i="10"/>
  <c r="CH10" i="10"/>
  <c r="CE10" i="10"/>
  <c r="CD10" i="10"/>
  <c r="CC10" i="10"/>
  <c r="CA10" i="10"/>
  <c r="BZ10" i="10"/>
  <c r="BY10" i="10"/>
  <c r="BX10" i="10"/>
  <c r="BW10" i="10"/>
  <c r="BV10" i="10"/>
  <c r="CB9" i="10"/>
  <c r="BU9" i="10"/>
  <c r="CB8" i="10"/>
  <c r="BU8" i="10"/>
  <c r="CB7" i="10"/>
  <c r="BU7" i="10"/>
  <c r="CK63" i="10"/>
  <c r="BM7" i="10"/>
  <c r="BS276" i="10"/>
  <c r="BR274" i="10"/>
  <c r="BQ274" i="10"/>
  <c r="BR273" i="10"/>
  <c r="BQ273" i="10"/>
  <c r="BS271" i="10"/>
  <c r="BR270" i="10"/>
  <c r="BQ270" i="10"/>
  <c r="BR269" i="10"/>
  <c r="BQ269" i="10"/>
  <c r="BS267" i="10"/>
  <c r="BR266" i="10"/>
  <c r="BQ266" i="10"/>
  <c r="BS264" i="10"/>
  <c r="BR263" i="10"/>
  <c r="BQ263" i="10"/>
  <c r="BS261" i="10"/>
  <c r="BR260" i="10"/>
  <c r="BQ260" i="10"/>
  <c r="BR258" i="10"/>
  <c r="BR256" i="10"/>
  <c r="BQ256" i="10"/>
  <c r="BS254" i="10"/>
  <c r="BR253" i="10"/>
  <c r="BQ253" i="10"/>
  <c r="BR251" i="10"/>
  <c r="BS251" i="10" s="1"/>
  <c r="BS250" i="10"/>
  <c r="BR249" i="10"/>
  <c r="BQ249" i="10"/>
  <c r="BR247" i="10"/>
  <c r="BS246" i="10"/>
  <c r="BR245" i="10"/>
  <c r="BQ245" i="10"/>
  <c r="BR243" i="10"/>
  <c r="BS242" i="10"/>
  <c r="BR241" i="10"/>
  <c r="BQ241" i="10"/>
  <c r="BR239" i="10"/>
  <c r="BS238" i="10"/>
  <c r="BR237" i="10"/>
  <c r="BQ237" i="10"/>
  <c r="BR235" i="10"/>
  <c r="BS234" i="10"/>
  <c r="BR233" i="10"/>
  <c r="BQ233" i="10"/>
  <c r="BR231" i="10"/>
  <c r="BQ230" i="10"/>
  <c r="BR229" i="10"/>
  <c r="BS228" i="10"/>
  <c r="BR227" i="10"/>
  <c r="BQ227" i="10"/>
  <c r="BR226" i="10"/>
  <c r="BQ226" i="10"/>
  <c r="BR224" i="10"/>
  <c r="BQ223" i="10"/>
  <c r="BR222" i="10"/>
  <c r="BS221" i="10"/>
  <c r="BR220" i="10"/>
  <c r="BQ220" i="10"/>
  <c r="BR219" i="10"/>
  <c r="BQ219" i="10"/>
  <c r="BR218" i="10"/>
  <c r="BQ218" i="10"/>
  <c r="BR216" i="10"/>
  <c r="BQ215" i="10"/>
  <c r="BR214" i="10"/>
  <c r="BS213" i="10"/>
  <c r="BR212" i="10"/>
  <c r="BQ212" i="10"/>
  <c r="BR211" i="10"/>
  <c r="BQ211" i="10"/>
  <c r="BR209" i="10"/>
  <c r="BQ208" i="10"/>
  <c r="BS207" i="10"/>
  <c r="BR206" i="10"/>
  <c r="BQ206" i="10"/>
  <c r="BR205" i="10"/>
  <c r="BQ205" i="10"/>
  <c r="BR204" i="10"/>
  <c r="BQ204" i="10"/>
  <c r="BR202" i="10"/>
  <c r="BQ202" i="10"/>
  <c r="BS201" i="10"/>
  <c r="BR200" i="10"/>
  <c r="BQ200" i="10"/>
  <c r="BR199" i="10"/>
  <c r="BQ199" i="10"/>
  <c r="BS197" i="10"/>
  <c r="BR196" i="10"/>
  <c r="BQ196" i="10"/>
  <c r="BR195" i="10"/>
  <c r="BQ195" i="10"/>
  <c r="BR193" i="10"/>
  <c r="BQ193" i="10"/>
  <c r="BR192" i="10"/>
  <c r="BQ191" i="10"/>
  <c r="BR190" i="10"/>
  <c r="BR189" i="10"/>
  <c r="BS188" i="10"/>
  <c r="BR187" i="10"/>
  <c r="BQ187" i="10"/>
  <c r="BR186" i="10"/>
  <c r="BQ186" i="10"/>
  <c r="BR184" i="10"/>
  <c r="BQ184" i="10"/>
  <c r="BR182" i="10"/>
  <c r="BQ181" i="10"/>
  <c r="BQ180" i="10"/>
  <c r="BR179" i="10"/>
  <c r="BS178" i="10"/>
  <c r="BR177" i="10"/>
  <c r="BQ177" i="10"/>
  <c r="BR176" i="10"/>
  <c r="BQ176" i="10"/>
  <c r="BR175" i="10"/>
  <c r="BQ175" i="10"/>
  <c r="BR174" i="10"/>
  <c r="BQ174" i="10"/>
  <c r="BR172" i="10"/>
  <c r="BQ172" i="10"/>
  <c r="BR171" i="10"/>
  <c r="BQ170" i="10"/>
  <c r="BQ169" i="10"/>
  <c r="BR168" i="10"/>
  <c r="BS167" i="10"/>
  <c r="BR166" i="10"/>
  <c r="BQ166" i="10"/>
  <c r="BR165" i="10"/>
  <c r="BQ165" i="10"/>
  <c r="BR164" i="10"/>
  <c r="BQ164" i="10"/>
  <c r="BR163" i="10"/>
  <c r="BQ163" i="10"/>
  <c r="BR161" i="10"/>
  <c r="BQ161" i="10"/>
  <c r="BR160" i="10"/>
  <c r="BR159" i="10"/>
  <c r="BS158" i="10"/>
  <c r="BR157" i="10"/>
  <c r="BQ157" i="10"/>
  <c r="BR155" i="10"/>
  <c r="BQ155" i="10"/>
  <c r="BR154" i="10"/>
  <c r="BQ154" i="10"/>
  <c r="BR153" i="10"/>
  <c r="BS152" i="10"/>
  <c r="BR151" i="10"/>
  <c r="BQ151" i="10"/>
  <c r="BR150" i="10"/>
  <c r="BQ150" i="10"/>
  <c r="BR148" i="10"/>
  <c r="BQ148" i="10"/>
  <c r="BR147" i="10"/>
  <c r="BR146" i="10"/>
  <c r="BS145" i="10"/>
  <c r="BQ144" i="10"/>
  <c r="BR142" i="10"/>
  <c r="BQ142" i="10"/>
  <c r="BR141" i="10"/>
  <c r="BR140" i="10"/>
  <c r="BS139" i="10"/>
  <c r="BR138" i="10"/>
  <c r="BQ138" i="10"/>
  <c r="BS136" i="10"/>
  <c r="BR135" i="10"/>
  <c r="BR137" i="10" s="1"/>
  <c r="BQ135" i="10"/>
  <c r="BR133" i="10"/>
  <c r="BQ133" i="10"/>
  <c r="BS132" i="10"/>
  <c r="BR131" i="10"/>
  <c r="BQ131" i="10"/>
  <c r="BS129" i="10"/>
  <c r="BR128" i="10"/>
  <c r="BQ128" i="10"/>
  <c r="BS126" i="10"/>
  <c r="BR125" i="10"/>
  <c r="BQ125" i="10"/>
  <c r="BR123" i="10"/>
  <c r="BQ123" i="10"/>
  <c r="BR122" i="10"/>
  <c r="BR120" i="10"/>
  <c r="BQ120" i="10"/>
  <c r="BR118" i="10"/>
  <c r="BQ118" i="10"/>
  <c r="BR117" i="10"/>
  <c r="BS116" i="10"/>
  <c r="BR115" i="10"/>
  <c r="BQ115" i="10"/>
  <c r="BR113" i="10"/>
  <c r="BR112" i="10"/>
  <c r="BS111" i="10"/>
  <c r="BR110" i="10"/>
  <c r="BQ110" i="10"/>
  <c r="BR108" i="10"/>
  <c r="BS108" i="10" s="1"/>
  <c r="BS107" i="10"/>
  <c r="BR106" i="10"/>
  <c r="BQ106" i="10"/>
  <c r="BR105" i="10"/>
  <c r="BQ105" i="10"/>
  <c r="BR103" i="10"/>
  <c r="BQ103" i="10"/>
  <c r="BR102" i="10"/>
  <c r="BS101" i="10"/>
  <c r="BR100" i="10"/>
  <c r="BQ100" i="10"/>
  <c r="BR98" i="10"/>
  <c r="BQ98" i="10"/>
  <c r="BR97" i="10"/>
  <c r="BQ97" i="10"/>
  <c r="BR96" i="10"/>
  <c r="BQ96" i="10"/>
  <c r="BR95" i="10"/>
  <c r="BR94" i="10"/>
  <c r="BS94" i="10" s="1"/>
  <c r="BR93" i="10"/>
  <c r="BR91" i="10"/>
  <c r="BR89" i="10"/>
  <c r="BQ89" i="10"/>
  <c r="BR88" i="10"/>
  <c r="BQ88" i="10"/>
  <c r="BS87" i="10"/>
  <c r="BR86" i="10"/>
  <c r="BQ86" i="10"/>
  <c r="BR84" i="10"/>
  <c r="BQ84" i="10"/>
  <c r="BR83" i="10"/>
  <c r="BS83" i="10" s="1"/>
  <c r="BS82" i="10"/>
  <c r="BR81" i="10"/>
  <c r="BQ81" i="10"/>
  <c r="BR79" i="10"/>
  <c r="BQ79" i="10"/>
  <c r="BS78" i="10"/>
  <c r="BR77" i="10"/>
  <c r="BQ77" i="10"/>
  <c r="BR75" i="10"/>
  <c r="BQ75" i="10"/>
  <c r="BR74" i="10"/>
  <c r="BS73" i="10"/>
  <c r="BR72" i="10"/>
  <c r="BQ72" i="10"/>
  <c r="BR70" i="10"/>
  <c r="BQ70" i="10"/>
  <c r="BR69" i="10"/>
  <c r="BS68" i="10"/>
  <c r="BR67" i="10"/>
  <c r="BQ67" i="10"/>
  <c r="BR65" i="10"/>
  <c r="BQ65" i="10"/>
  <c r="BR63" i="10"/>
  <c r="BQ63" i="10"/>
  <c r="BS61" i="10"/>
  <c r="BR60" i="10"/>
  <c r="BQ60" i="10"/>
  <c r="BR58" i="10"/>
  <c r="BQ58" i="10"/>
  <c r="BR57" i="10"/>
  <c r="BS56" i="10"/>
  <c r="BR55" i="10"/>
  <c r="BQ55" i="10"/>
  <c r="BS53" i="10"/>
  <c r="BR52" i="10"/>
  <c r="BQ52" i="10"/>
  <c r="BR50" i="10"/>
  <c r="BQ50" i="10"/>
  <c r="BS49" i="10"/>
  <c r="BR48" i="10"/>
  <c r="BQ48" i="10"/>
  <c r="BS46" i="10"/>
  <c r="BR45" i="10"/>
  <c r="BQ45" i="10"/>
  <c r="BS43" i="10"/>
  <c r="BR42" i="10"/>
  <c r="BQ42" i="10"/>
  <c r="BR40" i="10"/>
  <c r="BQ40" i="10"/>
  <c r="BR38" i="10"/>
  <c r="BQ38" i="10"/>
  <c r="BS36" i="10"/>
  <c r="BR35" i="10"/>
  <c r="BQ35" i="10"/>
  <c r="BR33" i="10"/>
  <c r="BS33" i="10" s="1"/>
  <c r="BS32" i="10"/>
  <c r="BR31" i="10"/>
  <c r="BQ31" i="10"/>
  <c r="BR29" i="10"/>
  <c r="BS29" i="10" s="1"/>
  <c r="BS28" i="10"/>
  <c r="BR27" i="10"/>
  <c r="BQ27" i="10"/>
  <c r="BS25" i="10"/>
  <c r="BR24" i="10"/>
  <c r="BQ24" i="10"/>
  <c r="BS22" i="10"/>
  <c r="BR21" i="10"/>
  <c r="BQ21" i="10"/>
  <c r="BS19" i="10"/>
  <c r="BR18" i="10"/>
  <c r="BQ18" i="10"/>
  <c r="BS16" i="10"/>
  <c r="BR15" i="10"/>
  <c r="BQ15" i="10"/>
  <c r="BR13" i="10"/>
  <c r="BS12" i="10"/>
  <c r="BR11" i="10"/>
  <c r="BQ11" i="10"/>
  <c r="BR9" i="10"/>
  <c r="BS8" i="10"/>
  <c r="BR7" i="10"/>
  <c r="BQ7" i="10"/>
  <c r="BN276" i="10"/>
  <c r="BM276" i="10"/>
  <c r="BN274" i="10"/>
  <c r="BM274" i="10"/>
  <c r="BN273" i="10"/>
  <c r="BM273" i="10"/>
  <c r="BN271" i="10"/>
  <c r="BM271" i="10"/>
  <c r="BN270" i="10"/>
  <c r="BM270" i="10"/>
  <c r="BN269" i="10"/>
  <c r="BM269" i="10"/>
  <c r="BN267" i="10"/>
  <c r="BM267" i="10"/>
  <c r="BN266" i="10"/>
  <c r="BM266" i="10"/>
  <c r="BN264" i="10"/>
  <c r="BM264" i="10"/>
  <c r="BN263" i="10"/>
  <c r="BM263" i="10"/>
  <c r="BN261" i="10"/>
  <c r="BM261" i="10"/>
  <c r="BN260" i="10"/>
  <c r="BM260" i="10"/>
  <c r="BN258" i="10"/>
  <c r="BM258" i="10"/>
  <c r="BN257" i="10"/>
  <c r="BM257" i="10"/>
  <c r="BN256" i="10"/>
  <c r="BM256" i="10"/>
  <c r="BN254" i="10"/>
  <c r="BM254" i="10"/>
  <c r="BN253" i="10"/>
  <c r="BM253" i="10"/>
  <c r="BN251" i="10"/>
  <c r="BM251" i="10"/>
  <c r="BN250" i="10"/>
  <c r="BM250" i="10"/>
  <c r="BN249" i="10"/>
  <c r="BM249" i="10"/>
  <c r="BN247" i="10"/>
  <c r="BM247" i="10"/>
  <c r="BN246" i="10"/>
  <c r="BM246" i="10"/>
  <c r="BN245" i="10"/>
  <c r="BM245" i="10"/>
  <c r="BN243" i="10"/>
  <c r="BM243" i="10"/>
  <c r="BN242" i="10"/>
  <c r="BM242" i="10"/>
  <c r="BN241" i="10"/>
  <c r="BM241" i="10"/>
  <c r="BN239" i="10"/>
  <c r="BM239" i="10"/>
  <c r="BN238" i="10"/>
  <c r="BM238" i="10"/>
  <c r="BN237" i="10"/>
  <c r="BM237" i="10"/>
  <c r="BN235" i="10"/>
  <c r="BM235" i="10"/>
  <c r="BN234" i="10"/>
  <c r="BM234" i="10"/>
  <c r="BN233" i="10"/>
  <c r="BM233" i="10"/>
  <c r="BN231" i="10"/>
  <c r="BM231" i="10"/>
  <c r="BN230" i="10"/>
  <c r="BM230" i="10"/>
  <c r="BN229" i="10"/>
  <c r="BM229" i="10"/>
  <c r="BN228" i="10"/>
  <c r="BM228" i="10"/>
  <c r="BN227" i="10"/>
  <c r="BM227" i="10"/>
  <c r="BN226" i="10"/>
  <c r="BM226" i="10"/>
  <c r="BN224" i="10"/>
  <c r="BM224" i="10"/>
  <c r="BN223" i="10"/>
  <c r="BM223" i="10"/>
  <c r="BN222" i="10"/>
  <c r="BM222" i="10"/>
  <c r="BN221" i="10"/>
  <c r="BM221" i="10"/>
  <c r="BN220" i="10"/>
  <c r="BM220" i="10"/>
  <c r="BN219" i="10"/>
  <c r="BM219" i="10"/>
  <c r="BN218" i="10"/>
  <c r="BM218" i="10"/>
  <c r="BN216" i="10"/>
  <c r="BM216" i="10"/>
  <c r="BN215" i="10"/>
  <c r="BM215" i="10"/>
  <c r="BN214" i="10"/>
  <c r="BM214" i="10"/>
  <c r="BN213" i="10"/>
  <c r="BM213" i="10"/>
  <c r="BN212" i="10"/>
  <c r="BM212" i="10"/>
  <c r="BN211" i="10"/>
  <c r="BM211" i="10"/>
  <c r="BN209" i="10"/>
  <c r="BM209" i="10"/>
  <c r="BN208" i="10"/>
  <c r="BM208" i="10"/>
  <c r="BN207" i="10"/>
  <c r="BM207" i="10"/>
  <c r="BN206" i="10"/>
  <c r="BM206" i="10"/>
  <c r="BN205" i="10"/>
  <c r="BM205" i="10"/>
  <c r="BN204" i="10"/>
  <c r="BM204" i="10"/>
  <c r="BN202" i="10"/>
  <c r="BM202" i="10"/>
  <c r="BN201" i="10"/>
  <c r="BM201" i="10"/>
  <c r="BN200" i="10"/>
  <c r="BM200" i="10"/>
  <c r="BN199" i="10"/>
  <c r="BM199" i="10"/>
  <c r="BN197" i="10"/>
  <c r="BM197" i="10"/>
  <c r="BN196" i="10"/>
  <c r="BM196" i="10"/>
  <c r="BN195" i="10"/>
  <c r="BM195" i="10"/>
  <c r="BN193" i="10"/>
  <c r="BM193" i="10"/>
  <c r="BN192" i="10"/>
  <c r="BM192" i="10"/>
  <c r="BN191" i="10"/>
  <c r="BM191" i="10"/>
  <c r="BN190" i="10"/>
  <c r="BM190" i="10"/>
  <c r="BN189" i="10"/>
  <c r="BM189" i="10"/>
  <c r="BN188" i="10"/>
  <c r="BM188" i="10"/>
  <c r="BN187" i="10"/>
  <c r="BM187" i="10"/>
  <c r="BN186" i="10"/>
  <c r="BM186" i="10"/>
  <c r="BN184" i="10"/>
  <c r="BM184" i="10"/>
  <c r="BN182" i="10"/>
  <c r="BM182" i="10"/>
  <c r="BN181" i="10"/>
  <c r="BM181" i="10"/>
  <c r="BN180" i="10"/>
  <c r="BM180" i="10"/>
  <c r="BN179" i="10"/>
  <c r="BM179" i="10"/>
  <c r="BN178" i="10"/>
  <c r="BM178" i="10"/>
  <c r="BN177" i="10"/>
  <c r="BM177" i="10"/>
  <c r="BN176" i="10"/>
  <c r="BM176" i="10"/>
  <c r="BN175" i="10"/>
  <c r="BM175" i="10"/>
  <c r="BN174" i="10"/>
  <c r="BM174" i="10"/>
  <c r="BN172" i="10"/>
  <c r="BM172" i="10"/>
  <c r="BN171" i="10"/>
  <c r="BM171" i="10"/>
  <c r="BN170" i="10"/>
  <c r="BM170" i="10"/>
  <c r="BN169" i="10"/>
  <c r="BM169" i="10"/>
  <c r="BN168" i="10"/>
  <c r="BM168" i="10"/>
  <c r="BN167" i="10"/>
  <c r="BM167" i="10"/>
  <c r="BN166" i="10"/>
  <c r="BM166" i="10"/>
  <c r="BN165" i="10"/>
  <c r="BM165" i="10"/>
  <c r="BN164" i="10"/>
  <c r="BM164" i="10"/>
  <c r="BN163" i="10"/>
  <c r="BM163" i="10"/>
  <c r="BN161" i="10"/>
  <c r="BM161" i="10"/>
  <c r="BN160" i="10"/>
  <c r="BM160" i="10"/>
  <c r="BN159" i="10"/>
  <c r="BM159" i="10"/>
  <c r="BN158" i="10"/>
  <c r="BM158" i="10"/>
  <c r="BN157" i="10"/>
  <c r="BM157" i="10"/>
  <c r="BN155" i="10"/>
  <c r="BM155" i="10"/>
  <c r="BN154" i="10"/>
  <c r="BM154" i="10"/>
  <c r="BN153" i="10"/>
  <c r="BM153" i="10"/>
  <c r="BN152" i="10"/>
  <c r="BM152" i="10"/>
  <c r="BN151" i="10"/>
  <c r="BM151" i="10"/>
  <c r="BN150" i="10"/>
  <c r="BM150" i="10"/>
  <c r="BN148" i="10"/>
  <c r="BM148" i="10"/>
  <c r="BN147" i="10"/>
  <c r="BM147" i="10"/>
  <c r="BN146" i="10"/>
  <c r="BM146" i="10"/>
  <c r="BN145" i="10"/>
  <c r="BM145" i="10"/>
  <c r="BM144" i="10"/>
  <c r="BN142" i="10"/>
  <c r="BM142" i="10"/>
  <c r="BN141" i="10"/>
  <c r="BM141" i="10"/>
  <c r="BN140" i="10"/>
  <c r="BM140" i="10"/>
  <c r="BN139" i="10"/>
  <c r="BM139" i="10"/>
  <c r="BN138" i="10"/>
  <c r="BM138" i="10"/>
  <c r="BN136" i="10"/>
  <c r="BM136" i="10"/>
  <c r="BN135" i="10"/>
  <c r="BM135" i="10"/>
  <c r="BN133" i="10"/>
  <c r="BM133" i="10"/>
  <c r="BN132" i="10"/>
  <c r="BM132" i="10"/>
  <c r="BN131" i="10"/>
  <c r="BM131" i="10"/>
  <c r="BN129" i="10"/>
  <c r="BM129" i="10"/>
  <c r="BN128" i="10"/>
  <c r="BM128" i="10"/>
  <c r="BN126" i="10"/>
  <c r="BM126" i="10"/>
  <c r="BN125" i="10"/>
  <c r="BM125" i="10"/>
  <c r="BN123" i="10"/>
  <c r="BM123" i="10"/>
  <c r="BN122" i="10"/>
  <c r="BM122" i="10"/>
  <c r="BN121" i="10"/>
  <c r="BM121" i="10"/>
  <c r="BN120" i="10"/>
  <c r="BM120" i="10"/>
  <c r="BN118" i="10"/>
  <c r="BM118" i="10"/>
  <c r="BN117" i="10"/>
  <c r="BM117" i="10"/>
  <c r="BN116" i="10"/>
  <c r="BM116" i="10"/>
  <c r="BN115" i="10"/>
  <c r="BM115" i="10"/>
  <c r="BN113" i="10"/>
  <c r="BM113" i="10"/>
  <c r="BN112" i="10"/>
  <c r="BM112" i="10"/>
  <c r="BN111" i="10"/>
  <c r="BM111" i="10"/>
  <c r="BN110" i="10"/>
  <c r="BM110" i="10"/>
  <c r="BN108" i="10"/>
  <c r="BM108" i="10"/>
  <c r="BN107" i="10"/>
  <c r="BM107" i="10"/>
  <c r="BN106" i="10"/>
  <c r="BM106" i="10"/>
  <c r="BN105" i="10"/>
  <c r="BM105" i="10"/>
  <c r="BN103" i="10"/>
  <c r="BM103" i="10"/>
  <c r="BN102" i="10"/>
  <c r="BM102" i="10"/>
  <c r="BN101" i="10"/>
  <c r="BM101" i="10"/>
  <c r="BN100" i="10"/>
  <c r="BM100" i="10"/>
  <c r="BN98" i="10"/>
  <c r="BM98" i="10"/>
  <c r="BN97" i="10"/>
  <c r="BM97" i="10"/>
  <c r="BN96" i="10"/>
  <c r="BM96" i="10"/>
  <c r="BN95" i="10"/>
  <c r="BM95" i="10"/>
  <c r="BN94" i="10"/>
  <c r="BM94" i="10"/>
  <c r="BN93" i="10"/>
  <c r="BM93" i="10"/>
  <c r="BN92" i="10"/>
  <c r="BM92" i="10"/>
  <c r="BN91" i="10"/>
  <c r="BN89" i="10"/>
  <c r="BM89" i="10"/>
  <c r="BN88" i="10"/>
  <c r="BM88" i="10"/>
  <c r="BN87" i="10"/>
  <c r="BM87" i="10"/>
  <c r="BN86" i="10"/>
  <c r="BM86" i="10"/>
  <c r="BN84" i="10"/>
  <c r="BM84" i="10"/>
  <c r="BN83" i="10"/>
  <c r="BM83" i="10"/>
  <c r="BN82" i="10"/>
  <c r="BM82" i="10"/>
  <c r="BN81" i="10"/>
  <c r="BM81" i="10"/>
  <c r="BN79" i="10"/>
  <c r="BM79" i="10"/>
  <c r="BN78" i="10"/>
  <c r="BM78" i="10"/>
  <c r="BN77" i="10"/>
  <c r="BM77" i="10"/>
  <c r="BN75" i="10"/>
  <c r="BM75" i="10"/>
  <c r="BN74" i="10"/>
  <c r="BM74" i="10"/>
  <c r="BN73" i="10"/>
  <c r="BM73" i="10"/>
  <c r="BN72" i="10"/>
  <c r="BM72" i="10"/>
  <c r="BN70" i="10"/>
  <c r="BM70" i="10"/>
  <c r="BN69" i="10"/>
  <c r="BM69" i="10"/>
  <c r="BN68" i="10"/>
  <c r="BM68" i="10"/>
  <c r="BN67" i="10"/>
  <c r="BM67" i="10"/>
  <c r="BN65" i="10"/>
  <c r="BM65" i="10"/>
  <c r="BN64" i="10"/>
  <c r="BM64" i="10"/>
  <c r="BN63" i="10"/>
  <c r="BM63" i="10"/>
  <c r="BN61" i="10"/>
  <c r="BM61" i="10"/>
  <c r="BN60" i="10"/>
  <c r="BM60" i="10"/>
  <c r="BN58" i="10"/>
  <c r="BM58" i="10"/>
  <c r="BN57" i="10"/>
  <c r="BM57" i="10"/>
  <c r="BN56" i="10"/>
  <c r="BM56" i="10"/>
  <c r="BN55" i="10"/>
  <c r="BM55" i="10"/>
  <c r="BN53" i="10"/>
  <c r="BM53" i="10"/>
  <c r="BN52" i="10"/>
  <c r="BM52" i="10"/>
  <c r="BN50" i="10"/>
  <c r="BM50" i="10"/>
  <c r="BN49" i="10"/>
  <c r="BM49" i="10"/>
  <c r="BN48" i="10"/>
  <c r="BM48" i="10"/>
  <c r="BN46" i="10"/>
  <c r="BM46" i="10"/>
  <c r="BN45" i="10"/>
  <c r="BM45" i="10"/>
  <c r="BN43" i="10"/>
  <c r="BM43" i="10"/>
  <c r="BN42" i="10"/>
  <c r="BM42" i="10"/>
  <c r="BN40" i="10"/>
  <c r="BM40" i="10"/>
  <c r="BN39" i="10"/>
  <c r="BM39" i="10"/>
  <c r="BN38" i="10"/>
  <c r="BM38" i="10"/>
  <c r="BN36" i="10"/>
  <c r="BM36" i="10"/>
  <c r="BN35" i="10"/>
  <c r="BM35" i="10"/>
  <c r="BN33" i="10"/>
  <c r="BM33" i="10"/>
  <c r="BN32" i="10"/>
  <c r="BM32" i="10"/>
  <c r="BN31" i="10"/>
  <c r="BM31" i="10"/>
  <c r="BN29" i="10"/>
  <c r="BM29" i="10"/>
  <c r="BN28" i="10"/>
  <c r="BM28" i="10"/>
  <c r="BN27" i="10"/>
  <c r="BM27" i="10"/>
  <c r="BN25" i="10"/>
  <c r="BM25" i="10"/>
  <c r="BN24" i="10"/>
  <c r="BM24" i="10"/>
  <c r="BN22" i="10"/>
  <c r="BM22" i="10"/>
  <c r="BN21" i="10"/>
  <c r="BM21" i="10"/>
  <c r="BN19" i="10"/>
  <c r="BM19" i="10"/>
  <c r="BN18" i="10"/>
  <c r="BM18" i="10"/>
  <c r="BN16" i="10"/>
  <c r="BM16" i="10"/>
  <c r="BN15" i="10"/>
  <c r="BM15" i="10"/>
  <c r="BN13" i="10"/>
  <c r="BM13" i="10"/>
  <c r="BN12" i="10"/>
  <c r="BM12" i="10"/>
  <c r="BN11" i="10"/>
  <c r="BM11" i="10"/>
  <c r="BN9" i="10"/>
  <c r="BM9" i="10"/>
  <c r="BN8" i="10"/>
  <c r="BM8" i="10"/>
  <c r="BN7" i="10"/>
  <c r="BP277" i="10"/>
  <c r="BO277" i="10"/>
  <c r="BL277" i="10"/>
  <c r="BK277" i="10"/>
  <c r="BJ277" i="10"/>
  <c r="BH277" i="10"/>
  <c r="BG277" i="10"/>
  <c r="BF277" i="10"/>
  <c r="BE277" i="10"/>
  <c r="BD277" i="10"/>
  <c r="BC277" i="10"/>
  <c r="BI276" i="10"/>
  <c r="BB276" i="10"/>
  <c r="BI274" i="10"/>
  <c r="BB274" i="10"/>
  <c r="BI273" i="10"/>
  <c r="BB273" i="10"/>
  <c r="BP272" i="10"/>
  <c r="BO272" i="10"/>
  <c r="BL272" i="10"/>
  <c r="BK272" i="10"/>
  <c r="BJ272" i="10"/>
  <c r="BH272" i="10"/>
  <c r="BG272" i="10"/>
  <c r="BF272" i="10"/>
  <c r="BE272" i="10"/>
  <c r="BD272" i="10"/>
  <c r="BC272" i="10"/>
  <c r="BI271" i="10"/>
  <c r="BB271" i="10"/>
  <c r="BI270" i="10"/>
  <c r="BB270" i="10"/>
  <c r="BI269" i="10"/>
  <c r="BB269" i="10"/>
  <c r="BP268" i="10"/>
  <c r="BO268" i="10"/>
  <c r="BL268" i="10"/>
  <c r="BK268" i="10"/>
  <c r="BJ268" i="10"/>
  <c r="BH268" i="10"/>
  <c r="BG268" i="10"/>
  <c r="BF268" i="10"/>
  <c r="BE268" i="10"/>
  <c r="BD268" i="10"/>
  <c r="BC268" i="10"/>
  <c r="BI267" i="10"/>
  <c r="BB267" i="10"/>
  <c r="BI266" i="10"/>
  <c r="BB266" i="10"/>
  <c r="BP265" i="10"/>
  <c r="BO265" i="10"/>
  <c r="BL265" i="10"/>
  <c r="BK265" i="10"/>
  <c r="BJ265" i="10"/>
  <c r="BH265" i="10"/>
  <c r="BG265" i="10"/>
  <c r="BF265" i="10"/>
  <c r="BE265" i="10"/>
  <c r="BD265" i="10"/>
  <c r="BC265" i="10"/>
  <c r="BI264" i="10"/>
  <c r="BB264" i="10"/>
  <c r="BI263" i="10"/>
  <c r="BB263" i="10"/>
  <c r="BP262" i="10"/>
  <c r="BO262" i="10"/>
  <c r="BL262" i="10"/>
  <c r="BK262" i="10"/>
  <c r="BJ262" i="10"/>
  <c r="BH262" i="10"/>
  <c r="BG262" i="10"/>
  <c r="BF262" i="10"/>
  <c r="BE262" i="10"/>
  <c r="BD262" i="10"/>
  <c r="BC262" i="10"/>
  <c r="BI261" i="10"/>
  <c r="BB261" i="10"/>
  <c r="BI260" i="10"/>
  <c r="BB260" i="10"/>
  <c r="BP259" i="10"/>
  <c r="BO259" i="10"/>
  <c r="BL259" i="10"/>
  <c r="BK259" i="10"/>
  <c r="BJ259" i="10"/>
  <c r="BH259" i="10"/>
  <c r="BG259" i="10"/>
  <c r="BF259" i="10"/>
  <c r="BE259" i="10"/>
  <c r="BD259" i="10"/>
  <c r="BC259" i="10"/>
  <c r="BI258" i="10"/>
  <c r="BB258" i="10"/>
  <c r="BS257" i="10"/>
  <c r="BI257" i="10"/>
  <c r="BB257" i="10"/>
  <c r="BI256" i="10"/>
  <c r="BB256" i="10"/>
  <c r="BP255" i="10"/>
  <c r="BO255" i="10"/>
  <c r="BL255" i="10"/>
  <c r="BK255" i="10"/>
  <c r="BJ255" i="10"/>
  <c r="BH255" i="10"/>
  <c r="BG255" i="10"/>
  <c r="BF255" i="10"/>
  <c r="BE255" i="10"/>
  <c r="BD255" i="10"/>
  <c r="BC255" i="10"/>
  <c r="BI254" i="10"/>
  <c r="BB254" i="10"/>
  <c r="BI253" i="10"/>
  <c r="BB253" i="10"/>
  <c r="BP252" i="10"/>
  <c r="BO252" i="10"/>
  <c r="BL252" i="10"/>
  <c r="BK252" i="10"/>
  <c r="BJ252" i="10"/>
  <c r="BH252" i="10"/>
  <c r="BG252" i="10"/>
  <c r="BF252" i="10"/>
  <c r="BE252" i="10"/>
  <c r="BD252" i="10"/>
  <c r="BC252" i="10"/>
  <c r="BI251" i="10"/>
  <c r="BB251" i="10"/>
  <c r="BI250" i="10"/>
  <c r="BB250" i="10"/>
  <c r="BI249" i="10"/>
  <c r="BB249" i="10"/>
  <c r="BP248" i="10"/>
  <c r="BO248" i="10"/>
  <c r="BL248" i="10"/>
  <c r="BK248" i="10"/>
  <c r="BJ248" i="10"/>
  <c r="BH248" i="10"/>
  <c r="BG248" i="10"/>
  <c r="BF248" i="10"/>
  <c r="BE248" i="10"/>
  <c r="BD248" i="10"/>
  <c r="BC248" i="10"/>
  <c r="BI247" i="10"/>
  <c r="BB247" i="10"/>
  <c r="BI246" i="10"/>
  <c r="BB246" i="10"/>
  <c r="BI245" i="10"/>
  <c r="BB245" i="10"/>
  <c r="BP244" i="10"/>
  <c r="BO244" i="10"/>
  <c r="BL244" i="10"/>
  <c r="BK244" i="10"/>
  <c r="BJ244" i="10"/>
  <c r="BH244" i="10"/>
  <c r="BG244" i="10"/>
  <c r="BF244" i="10"/>
  <c r="BE244" i="10"/>
  <c r="BD244" i="10"/>
  <c r="BC244" i="10"/>
  <c r="BI243" i="10"/>
  <c r="BB243" i="10"/>
  <c r="BI242" i="10"/>
  <c r="BB242" i="10"/>
  <c r="BI241" i="10"/>
  <c r="BB241" i="10"/>
  <c r="BP240" i="10"/>
  <c r="BO240" i="10"/>
  <c r="BL240" i="10"/>
  <c r="BK240" i="10"/>
  <c r="BJ240" i="10"/>
  <c r="BH240" i="10"/>
  <c r="BG240" i="10"/>
  <c r="BF240" i="10"/>
  <c r="BE240" i="10"/>
  <c r="BD240" i="10"/>
  <c r="BC240" i="10"/>
  <c r="BI239" i="10"/>
  <c r="BB239" i="10"/>
  <c r="BI238" i="10"/>
  <c r="BB238" i="10"/>
  <c r="BI237" i="10"/>
  <c r="BB237" i="10"/>
  <c r="BP236" i="10"/>
  <c r="BO236" i="10"/>
  <c r="BL236" i="10"/>
  <c r="BK236" i="10"/>
  <c r="BJ236" i="10"/>
  <c r="BH236" i="10"/>
  <c r="BG236" i="10"/>
  <c r="BF236" i="10"/>
  <c r="BE236" i="10"/>
  <c r="BD236" i="10"/>
  <c r="BC236" i="10"/>
  <c r="BI235" i="10"/>
  <c r="BB235" i="10"/>
  <c r="BI234" i="10"/>
  <c r="BB234" i="10"/>
  <c r="BI233" i="10"/>
  <c r="BB233" i="10"/>
  <c r="BP232" i="10"/>
  <c r="BO232" i="10"/>
  <c r="BL232" i="10"/>
  <c r="BK232" i="10"/>
  <c r="BJ232" i="10"/>
  <c r="BH232" i="10"/>
  <c r="BG232" i="10"/>
  <c r="BF232" i="10"/>
  <c r="BE232" i="10"/>
  <c r="BD232" i="10"/>
  <c r="BC232" i="10"/>
  <c r="BI231" i="10"/>
  <c r="BB231" i="10"/>
  <c r="BI230" i="10"/>
  <c r="BB230" i="10"/>
  <c r="BI229" i="10"/>
  <c r="BB229" i="10"/>
  <c r="BI228" i="10"/>
  <c r="BB228" i="10"/>
  <c r="BI227" i="10"/>
  <c r="BB227" i="10"/>
  <c r="BI226" i="10"/>
  <c r="BB226" i="10"/>
  <c r="BP225" i="10"/>
  <c r="BO225" i="10"/>
  <c r="BL225" i="10"/>
  <c r="BK225" i="10"/>
  <c r="BJ225" i="10"/>
  <c r="BH225" i="10"/>
  <c r="BG225" i="10"/>
  <c r="BF225" i="10"/>
  <c r="BE225" i="10"/>
  <c r="BD225" i="10"/>
  <c r="BC225" i="10"/>
  <c r="BI224" i="10"/>
  <c r="BB224" i="10"/>
  <c r="BI223" i="10"/>
  <c r="BB223" i="10"/>
  <c r="BI222" i="10"/>
  <c r="BB222" i="10"/>
  <c r="BI221" i="10"/>
  <c r="BB221" i="10"/>
  <c r="BI220" i="10"/>
  <c r="BB220" i="10"/>
  <c r="BI219" i="10"/>
  <c r="BB219" i="10"/>
  <c r="BI218" i="10"/>
  <c r="BB218" i="10"/>
  <c r="BP217" i="10"/>
  <c r="BO217" i="10"/>
  <c r="BL217" i="10"/>
  <c r="BK217" i="10"/>
  <c r="BJ217" i="10"/>
  <c r="BH217" i="10"/>
  <c r="BG217" i="10"/>
  <c r="BF217" i="10"/>
  <c r="BE217" i="10"/>
  <c r="BD217" i="10"/>
  <c r="BC217" i="10"/>
  <c r="BI216" i="10"/>
  <c r="BB216" i="10"/>
  <c r="BI215" i="10"/>
  <c r="BB215" i="10"/>
  <c r="BI214" i="10"/>
  <c r="BB214" i="10"/>
  <c r="BI213" i="10"/>
  <c r="BB213" i="10"/>
  <c r="BI212" i="10"/>
  <c r="BB212" i="10"/>
  <c r="BI211" i="10"/>
  <c r="BB211" i="10"/>
  <c r="BP210" i="10"/>
  <c r="BO210" i="10"/>
  <c r="BL210" i="10"/>
  <c r="BK210" i="10"/>
  <c r="BJ210" i="10"/>
  <c r="BH210" i="10"/>
  <c r="BG210" i="10"/>
  <c r="BF210" i="10"/>
  <c r="BE210" i="10"/>
  <c r="BD210" i="10"/>
  <c r="BC210" i="10"/>
  <c r="BI209" i="10"/>
  <c r="BB209" i="10"/>
  <c r="BI208" i="10"/>
  <c r="BB208" i="10"/>
  <c r="BI207" i="10"/>
  <c r="BB207" i="10"/>
  <c r="BI206" i="10"/>
  <c r="BB206" i="10"/>
  <c r="BI205" i="10"/>
  <c r="BB205" i="10"/>
  <c r="BI204" i="10"/>
  <c r="BB204" i="10"/>
  <c r="BP203" i="10"/>
  <c r="BO203" i="10"/>
  <c r="BL203" i="10"/>
  <c r="BK203" i="10"/>
  <c r="BJ203" i="10"/>
  <c r="BH203" i="10"/>
  <c r="BG203" i="10"/>
  <c r="BF203" i="10"/>
  <c r="BE203" i="10"/>
  <c r="BD203" i="10"/>
  <c r="BC203" i="10"/>
  <c r="BI202" i="10"/>
  <c r="BB202" i="10"/>
  <c r="BI201" i="10"/>
  <c r="BB201" i="10"/>
  <c r="BI200" i="10"/>
  <c r="BB200" i="10"/>
  <c r="BI199" i="10"/>
  <c r="BB199" i="10"/>
  <c r="BP198" i="10"/>
  <c r="BO198" i="10"/>
  <c r="BL198" i="10"/>
  <c r="BK198" i="10"/>
  <c r="BJ198" i="10"/>
  <c r="BH198" i="10"/>
  <c r="BG198" i="10"/>
  <c r="BF198" i="10"/>
  <c r="BE198" i="10"/>
  <c r="BD198" i="10"/>
  <c r="BC198" i="10"/>
  <c r="BI197" i="10"/>
  <c r="BB197" i="10"/>
  <c r="BI196" i="10"/>
  <c r="BB196" i="10"/>
  <c r="BI195" i="10"/>
  <c r="BB195" i="10"/>
  <c r="BP194" i="10"/>
  <c r="BO194" i="10"/>
  <c r="BL194" i="10"/>
  <c r="BK194" i="10"/>
  <c r="BJ194" i="10"/>
  <c r="BH194" i="10"/>
  <c r="BG194" i="10"/>
  <c r="BF194" i="10"/>
  <c r="BE194" i="10"/>
  <c r="BD194" i="10"/>
  <c r="BC194" i="10"/>
  <c r="BI193" i="10"/>
  <c r="BB193" i="10"/>
  <c r="BI192" i="10"/>
  <c r="BB192" i="10"/>
  <c r="BI191" i="10"/>
  <c r="BB191" i="10"/>
  <c r="BI190" i="10"/>
  <c r="BB190" i="10"/>
  <c r="BI189" i="10"/>
  <c r="BB189" i="10"/>
  <c r="BI188" i="10"/>
  <c r="BB188" i="10"/>
  <c r="BI187" i="10"/>
  <c r="BB187" i="10"/>
  <c r="BI186" i="10"/>
  <c r="BB186" i="10"/>
  <c r="BP185" i="10"/>
  <c r="BO185" i="10"/>
  <c r="BL185" i="10"/>
  <c r="BK185" i="10"/>
  <c r="BJ185" i="10"/>
  <c r="BH185" i="10"/>
  <c r="BG185" i="10"/>
  <c r="BF185" i="10"/>
  <c r="BE185" i="10"/>
  <c r="BD185" i="10"/>
  <c r="BC185" i="10"/>
  <c r="BI184" i="10"/>
  <c r="BB184" i="10"/>
  <c r="BI182" i="10"/>
  <c r="BB182" i="10"/>
  <c r="BI181" i="10"/>
  <c r="BB181" i="10"/>
  <c r="BI180" i="10"/>
  <c r="BB180" i="10"/>
  <c r="BI179" i="10"/>
  <c r="BB179" i="10"/>
  <c r="BI178" i="10"/>
  <c r="BB178" i="10"/>
  <c r="BI177" i="10"/>
  <c r="BB177" i="10"/>
  <c r="BI176" i="10"/>
  <c r="BB176" i="10"/>
  <c r="BI175" i="10"/>
  <c r="BB175" i="10"/>
  <c r="BI174" i="10"/>
  <c r="BB174" i="10"/>
  <c r="BP173" i="10"/>
  <c r="BO173" i="10"/>
  <c r="BL173" i="10"/>
  <c r="BK173" i="10"/>
  <c r="BJ173" i="10"/>
  <c r="BH173" i="10"/>
  <c r="BG173" i="10"/>
  <c r="BF173" i="10"/>
  <c r="BE173" i="10"/>
  <c r="BD173" i="10"/>
  <c r="BC173" i="10"/>
  <c r="BI172" i="10"/>
  <c r="BB172" i="10"/>
  <c r="BI171" i="10"/>
  <c r="BB171" i="10"/>
  <c r="BI170" i="10"/>
  <c r="BB170" i="10"/>
  <c r="BI169" i="10"/>
  <c r="BB169" i="10"/>
  <c r="BI168" i="10"/>
  <c r="BB168" i="10"/>
  <c r="BI167" i="10"/>
  <c r="BB167" i="10"/>
  <c r="BI166" i="10"/>
  <c r="BB166" i="10"/>
  <c r="BI165" i="10"/>
  <c r="BB165" i="10"/>
  <c r="BI164" i="10"/>
  <c r="BB164" i="10"/>
  <c r="BI163" i="10"/>
  <c r="BB163" i="10"/>
  <c r="BP162" i="10"/>
  <c r="BO162" i="10"/>
  <c r="BL162" i="10"/>
  <c r="BK162" i="10"/>
  <c r="BJ162" i="10"/>
  <c r="BH162" i="10"/>
  <c r="BG162" i="10"/>
  <c r="BF162" i="10"/>
  <c r="BE162" i="10"/>
  <c r="BD162" i="10"/>
  <c r="BC162" i="10"/>
  <c r="BI161" i="10"/>
  <c r="BB161" i="10"/>
  <c r="BI160" i="10"/>
  <c r="BB160" i="10"/>
  <c r="BI159" i="10"/>
  <c r="BB159" i="10"/>
  <c r="BI158" i="10"/>
  <c r="BB158" i="10"/>
  <c r="BI157" i="10"/>
  <c r="BB157" i="10"/>
  <c r="BP156" i="10"/>
  <c r="BO156" i="10"/>
  <c r="BL156" i="10"/>
  <c r="BK156" i="10"/>
  <c r="BJ156" i="10"/>
  <c r="BH156" i="10"/>
  <c r="BG156" i="10"/>
  <c r="BF156" i="10"/>
  <c r="BE156" i="10"/>
  <c r="BD156" i="10"/>
  <c r="BC156" i="10"/>
  <c r="BI155" i="10"/>
  <c r="BB155" i="10"/>
  <c r="BI154" i="10"/>
  <c r="BB154" i="10"/>
  <c r="BI153" i="10"/>
  <c r="BB153" i="10"/>
  <c r="BI152" i="10"/>
  <c r="BB152" i="10"/>
  <c r="BI151" i="10"/>
  <c r="BB151" i="10"/>
  <c r="BI150" i="10"/>
  <c r="BB150" i="10"/>
  <c r="BP149" i="10"/>
  <c r="BO149" i="10"/>
  <c r="BL149" i="10"/>
  <c r="BJ149" i="10"/>
  <c r="BH149" i="10"/>
  <c r="BG149" i="10"/>
  <c r="BF149" i="10"/>
  <c r="BE149" i="10"/>
  <c r="BD149" i="10"/>
  <c r="BC149" i="10"/>
  <c r="BI148" i="10"/>
  <c r="BB148" i="10"/>
  <c r="BI147" i="10"/>
  <c r="BB147" i="10"/>
  <c r="BI146" i="10"/>
  <c r="BB146" i="10"/>
  <c r="BI145" i="10"/>
  <c r="BB145" i="10"/>
  <c r="BI144" i="10"/>
  <c r="BB144" i="10"/>
  <c r="BP143" i="10"/>
  <c r="BO143" i="10"/>
  <c r="BL143" i="10"/>
  <c r="BK143" i="10"/>
  <c r="BJ143" i="10"/>
  <c r="BH143" i="10"/>
  <c r="BG143" i="10"/>
  <c r="BF143" i="10"/>
  <c r="BE143" i="10"/>
  <c r="BD143" i="10"/>
  <c r="BC143" i="10"/>
  <c r="BI142" i="10"/>
  <c r="BB142" i="10"/>
  <c r="BI141" i="10"/>
  <c r="BB141" i="10"/>
  <c r="BI140" i="10"/>
  <c r="BB140" i="10"/>
  <c r="BI139" i="10"/>
  <c r="BB139" i="10"/>
  <c r="BI138" i="10"/>
  <c r="BB138" i="10"/>
  <c r="BP137" i="10"/>
  <c r="BO137" i="10"/>
  <c r="BL137" i="10"/>
  <c r="BK137" i="10"/>
  <c r="BJ137" i="10"/>
  <c r="BH137" i="10"/>
  <c r="BG137" i="10"/>
  <c r="BF137" i="10"/>
  <c r="BE137" i="10"/>
  <c r="BD137" i="10"/>
  <c r="BC137" i="10"/>
  <c r="BI136" i="10"/>
  <c r="BB136" i="10"/>
  <c r="BI135" i="10"/>
  <c r="BB135" i="10"/>
  <c r="BP134" i="10"/>
  <c r="BO134" i="10"/>
  <c r="BL134" i="10"/>
  <c r="BK134" i="10"/>
  <c r="BJ134" i="10"/>
  <c r="BH134" i="10"/>
  <c r="BG134" i="10"/>
  <c r="BF134" i="10"/>
  <c r="BE134" i="10"/>
  <c r="BD134" i="10"/>
  <c r="BC134" i="10"/>
  <c r="BI133" i="10"/>
  <c r="BB133" i="10"/>
  <c r="BI132" i="10"/>
  <c r="BB132" i="10"/>
  <c r="BI131" i="10"/>
  <c r="BB131" i="10"/>
  <c r="BP130" i="10"/>
  <c r="BO130" i="10"/>
  <c r="BL130" i="10"/>
  <c r="BK130" i="10"/>
  <c r="BJ130" i="10"/>
  <c r="BH130" i="10"/>
  <c r="BG130" i="10"/>
  <c r="BF130" i="10"/>
  <c r="BE130" i="10"/>
  <c r="BD130" i="10"/>
  <c r="BC130" i="10"/>
  <c r="BI129" i="10"/>
  <c r="BB129" i="10"/>
  <c r="BI128" i="10"/>
  <c r="BB128" i="10"/>
  <c r="BP127" i="10"/>
  <c r="BO127" i="10"/>
  <c r="BL127" i="10"/>
  <c r="BK127" i="10"/>
  <c r="BJ127" i="10"/>
  <c r="BH127" i="10"/>
  <c r="BG127" i="10"/>
  <c r="BF127" i="10"/>
  <c r="BE127" i="10"/>
  <c r="BD127" i="10"/>
  <c r="BC127" i="10"/>
  <c r="BI126" i="10"/>
  <c r="BB126" i="10"/>
  <c r="BI125" i="10"/>
  <c r="BB125" i="10"/>
  <c r="BP124" i="10"/>
  <c r="BO124" i="10"/>
  <c r="BL124" i="10"/>
  <c r="BK124" i="10"/>
  <c r="BJ124" i="10"/>
  <c r="BH124" i="10"/>
  <c r="BG124" i="10"/>
  <c r="BF124" i="10"/>
  <c r="BE124" i="10"/>
  <c r="BD124" i="10"/>
  <c r="BC124" i="10"/>
  <c r="BI123" i="10"/>
  <c r="BB123" i="10"/>
  <c r="BI122" i="10"/>
  <c r="BB122" i="10"/>
  <c r="BS121" i="10"/>
  <c r="BI121" i="10"/>
  <c r="BB121" i="10"/>
  <c r="BI120" i="10"/>
  <c r="BB120" i="10"/>
  <c r="BP119" i="10"/>
  <c r="BO119" i="10"/>
  <c r="BL119" i="10"/>
  <c r="BK119" i="10"/>
  <c r="BJ119" i="10"/>
  <c r="BH119" i="10"/>
  <c r="BG119" i="10"/>
  <c r="BF119" i="10"/>
  <c r="BE119" i="10"/>
  <c r="BD119" i="10"/>
  <c r="BC119" i="10"/>
  <c r="BI118" i="10"/>
  <c r="BB118" i="10"/>
  <c r="BI117" i="10"/>
  <c r="BB117" i="10"/>
  <c r="BI116" i="10"/>
  <c r="BB116" i="10"/>
  <c r="BI115" i="10"/>
  <c r="BB115" i="10"/>
  <c r="BP114" i="10"/>
  <c r="BO114" i="10"/>
  <c r="BL114" i="10"/>
  <c r="BK114" i="10"/>
  <c r="BJ114" i="10"/>
  <c r="BH114" i="10"/>
  <c r="BG114" i="10"/>
  <c r="BF114" i="10"/>
  <c r="BE114" i="10"/>
  <c r="BD114" i="10"/>
  <c r="BC114" i="10"/>
  <c r="BI113" i="10"/>
  <c r="BB113" i="10"/>
  <c r="BI112" i="10"/>
  <c r="BB112" i="10"/>
  <c r="BI111" i="10"/>
  <c r="BB111" i="10"/>
  <c r="BI110" i="10"/>
  <c r="BB110" i="10"/>
  <c r="BP109" i="10"/>
  <c r="BO109" i="10"/>
  <c r="BL109" i="10"/>
  <c r="BK109" i="10"/>
  <c r="BJ109" i="10"/>
  <c r="BH109" i="10"/>
  <c r="BG109" i="10"/>
  <c r="BF109" i="10"/>
  <c r="BE109" i="10"/>
  <c r="BD109" i="10"/>
  <c r="BC109" i="10"/>
  <c r="BI108" i="10"/>
  <c r="BB108" i="10"/>
  <c r="BI107" i="10"/>
  <c r="BB107" i="10"/>
  <c r="BI106" i="10"/>
  <c r="BB106" i="10"/>
  <c r="BI105" i="10"/>
  <c r="BB105" i="10"/>
  <c r="BP104" i="10"/>
  <c r="BO104" i="10"/>
  <c r="BL104" i="10"/>
  <c r="BK104" i="10"/>
  <c r="BJ104" i="10"/>
  <c r="BH104" i="10"/>
  <c r="BG104" i="10"/>
  <c r="BF104" i="10"/>
  <c r="BE104" i="10"/>
  <c r="BD104" i="10"/>
  <c r="BC104" i="10"/>
  <c r="BI103" i="10"/>
  <c r="BB103" i="10"/>
  <c r="BI102" i="10"/>
  <c r="BB102" i="10"/>
  <c r="BI101" i="10"/>
  <c r="BB101" i="10"/>
  <c r="BI100" i="10"/>
  <c r="BB100" i="10"/>
  <c r="BP99" i="10"/>
  <c r="BO99" i="10"/>
  <c r="BL99" i="10"/>
  <c r="BK99" i="10"/>
  <c r="BJ99" i="10"/>
  <c r="BH99" i="10"/>
  <c r="BG99" i="10"/>
  <c r="BE99" i="10"/>
  <c r="BD99" i="10"/>
  <c r="BC99" i="10"/>
  <c r="BI98" i="10"/>
  <c r="BB98" i="10"/>
  <c r="BI97" i="10"/>
  <c r="BB97" i="10"/>
  <c r="BI96" i="10"/>
  <c r="BB96" i="10"/>
  <c r="BI95" i="10"/>
  <c r="BB95" i="10"/>
  <c r="BI94" i="10"/>
  <c r="BB94" i="10"/>
  <c r="BI93" i="10"/>
  <c r="BB93" i="10"/>
  <c r="BS92" i="10"/>
  <c r="BI92" i="10"/>
  <c r="BB92" i="10"/>
  <c r="BI91" i="10"/>
  <c r="BP90" i="10"/>
  <c r="BO90" i="10"/>
  <c r="BL90" i="10"/>
  <c r="BK90" i="10"/>
  <c r="BJ90" i="10"/>
  <c r="BH90" i="10"/>
  <c r="BG90" i="10"/>
  <c r="BF90" i="10"/>
  <c r="BE90" i="10"/>
  <c r="BD90" i="10"/>
  <c r="BC90" i="10"/>
  <c r="BI89" i="10"/>
  <c r="BB89" i="10"/>
  <c r="BI88" i="10"/>
  <c r="BB88" i="10"/>
  <c r="BI87" i="10"/>
  <c r="BB87" i="10"/>
  <c r="BI86" i="10"/>
  <c r="BB86" i="10"/>
  <c r="BP85" i="10"/>
  <c r="BO85" i="10"/>
  <c r="BL85" i="10"/>
  <c r="BK85" i="10"/>
  <c r="BJ85" i="10"/>
  <c r="BH85" i="10"/>
  <c r="BG85" i="10"/>
  <c r="BF85" i="10"/>
  <c r="BE85" i="10"/>
  <c r="BD85" i="10"/>
  <c r="BC85" i="10"/>
  <c r="BI84" i="10"/>
  <c r="BB84" i="10"/>
  <c r="BI83" i="10"/>
  <c r="BB83" i="10"/>
  <c r="BI82" i="10"/>
  <c r="BB82" i="10"/>
  <c r="BI81" i="10"/>
  <c r="BB81" i="10"/>
  <c r="BP80" i="10"/>
  <c r="BO80" i="10"/>
  <c r="BL80" i="10"/>
  <c r="BK80" i="10"/>
  <c r="BJ80" i="10"/>
  <c r="BH80" i="10"/>
  <c r="BG80" i="10"/>
  <c r="BF80" i="10"/>
  <c r="BE80" i="10"/>
  <c r="BD80" i="10"/>
  <c r="BC80" i="10"/>
  <c r="BI79" i="10"/>
  <c r="BB79" i="10"/>
  <c r="BI78" i="10"/>
  <c r="BB78" i="10"/>
  <c r="BI77" i="10"/>
  <c r="BB77" i="10"/>
  <c r="BP76" i="10"/>
  <c r="BO76" i="10"/>
  <c r="BL76" i="10"/>
  <c r="BK76" i="10"/>
  <c r="BJ76" i="10"/>
  <c r="BH76" i="10"/>
  <c r="BG76" i="10"/>
  <c r="BF76" i="10"/>
  <c r="BE76" i="10"/>
  <c r="BD76" i="10"/>
  <c r="BC76" i="10"/>
  <c r="BI75" i="10"/>
  <c r="BB75" i="10"/>
  <c r="BI74" i="10"/>
  <c r="BB74" i="10"/>
  <c r="BI73" i="10"/>
  <c r="BB73" i="10"/>
  <c r="BI72" i="10"/>
  <c r="BB72" i="10"/>
  <c r="BP71" i="10"/>
  <c r="BO71" i="10"/>
  <c r="BL71" i="10"/>
  <c r="BK71" i="10"/>
  <c r="BJ71" i="10"/>
  <c r="BH71" i="10"/>
  <c r="BG71" i="10"/>
  <c r="BF71" i="10"/>
  <c r="BE71" i="10"/>
  <c r="BD71" i="10"/>
  <c r="BC71" i="10"/>
  <c r="BI70" i="10"/>
  <c r="BB70" i="10"/>
  <c r="BI69" i="10"/>
  <c r="BB69" i="10"/>
  <c r="BI68" i="10"/>
  <c r="BB68" i="10"/>
  <c r="BI67" i="10"/>
  <c r="BB67" i="10"/>
  <c r="BP66" i="10"/>
  <c r="BO66" i="10"/>
  <c r="BL66" i="10"/>
  <c r="BK66" i="10"/>
  <c r="BJ66" i="10"/>
  <c r="BH66" i="10"/>
  <c r="BG66" i="10"/>
  <c r="BF66" i="10"/>
  <c r="BE66" i="10"/>
  <c r="BD66" i="10"/>
  <c r="BC66" i="10"/>
  <c r="BI65" i="10"/>
  <c r="BB65" i="10"/>
  <c r="BS64" i="10"/>
  <c r="BI64" i="10"/>
  <c r="BB64" i="10"/>
  <c r="BI63" i="10"/>
  <c r="BB63" i="10"/>
  <c r="BP62" i="10"/>
  <c r="BO62" i="10"/>
  <c r="BL62" i="10"/>
  <c r="BK62" i="10"/>
  <c r="BJ62" i="10"/>
  <c r="BH62" i="10"/>
  <c r="BG62" i="10"/>
  <c r="BF62" i="10"/>
  <c r="BE62" i="10"/>
  <c r="BD62" i="10"/>
  <c r="BC62" i="10"/>
  <c r="BI61" i="10"/>
  <c r="BB61" i="10"/>
  <c r="BI60" i="10"/>
  <c r="BB60" i="10"/>
  <c r="BP59" i="10"/>
  <c r="BO59" i="10"/>
  <c r="BL59" i="10"/>
  <c r="BK59" i="10"/>
  <c r="BJ59" i="10"/>
  <c r="BH59" i="10"/>
  <c r="BG59" i="10"/>
  <c r="BF59" i="10"/>
  <c r="BE59" i="10"/>
  <c r="BD59" i="10"/>
  <c r="BC59" i="10"/>
  <c r="BI58" i="10"/>
  <c r="BB58" i="10"/>
  <c r="BI57" i="10"/>
  <c r="BB57" i="10"/>
  <c r="BI56" i="10"/>
  <c r="BB56" i="10"/>
  <c r="BI55" i="10"/>
  <c r="BB55" i="10"/>
  <c r="BP54" i="10"/>
  <c r="BO54" i="10"/>
  <c r="BL54" i="10"/>
  <c r="BK54" i="10"/>
  <c r="BJ54" i="10"/>
  <c r="BH54" i="10"/>
  <c r="BG54" i="10"/>
  <c r="BF54" i="10"/>
  <c r="BE54" i="10"/>
  <c r="BD54" i="10"/>
  <c r="BC54" i="10"/>
  <c r="BI53" i="10"/>
  <c r="BB53" i="10"/>
  <c r="BI52" i="10"/>
  <c r="BB52" i="10"/>
  <c r="BP51" i="10"/>
  <c r="BO51" i="10"/>
  <c r="BL51" i="10"/>
  <c r="BK51" i="10"/>
  <c r="BJ51" i="10"/>
  <c r="BH51" i="10"/>
  <c r="BG51" i="10"/>
  <c r="BF51" i="10"/>
  <c r="BE51" i="10"/>
  <c r="BD51" i="10"/>
  <c r="BC51" i="10"/>
  <c r="BI50" i="10"/>
  <c r="BB50" i="10"/>
  <c r="BI49" i="10"/>
  <c r="BB49" i="10"/>
  <c r="BI48" i="10"/>
  <c r="BB48" i="10"/>
  <c r="BP47" i="10"/>
  <c r="BO47" i="10"/>
  <c r="BL47" i="10"/>
  <c r="BK47" i="10"/>
  <c r="BJ47" i="10"/>
  <c r="BH47" i="10"/>
  <c r="BG47" i="10"/>
  <c r="BF47" i="10"/>
  <c r="BE47" i="10"/>
  <c r="BD47" i="10"/>
  <c r="BC47" i="10"/>
  <c r="BI46" i="10"/>
  <c r="BB46" i="10"/>
  <c r="BI45" i="10"/>
  <c r="BB45" i="10"/>
  <c r="BP44" i="10"/>
  <c r="BO44" i="10"/>
  <c r="BL44" i="10"/>
  <c r="BK44" i="10"/>
  <c r="BJ44" i="10"/>
  <c r="BH44" i="10"/>
  <c r="BG44" i="10"/>
  <c r="BF44" i="10"/>
  <c r="BE44" i="10"/>
  <c r="BD44" i="10"/>
  <c r="BC44" i="10"/>
  <c r="BI43" i="10"/>
  <c r="BB43" i="10"/>
  <c r="BI42" i="10"/>
  <c r="BB42" i="10"/>
  <c r="BP41" i="10"/>
  <c r="BO41" i="10"/>
  <c r="BL41" i="10"/>
  <c r="BK41" i="10"/>
  <c r="BJ41" i="10"/>
  <c r="BH41" i="10"/>
  <c r="BG41" i="10"/>
  <c r="BF41" i="10"/>
  <c r="BE41" i="10"/>
  <c r="BD41" i="10"/>
  <c r="BC41" i="10"/>
  <c r="BI40" i="10"/>
  <c r="BB40" i="10"/>
  <c r="BS39" i="10"/>
  <c r="BI39" i="10"/>
  <c r="BB39" i="10"/>
  <c r="BI38" i="10"/>
  <c r="BB38" i="10"/>
  <c r="BP37" i="10"/>
  <c r="BO37" i="10"/>
  <c r="BL37" i="10"/>
  <c r="BK37" i="10"/>
  <c r="BJ37" i="10"/>
  <c r="BH37" i="10"/>
  <c r="BG37" i="10"/>
  <c r="BF37" i="10"/>
  <c r="BE37" i="10"/>
  <c r="BD37" i="10"/>
  <c r="BC37" i="10"/>
  <c r="BI36" i="10"/>
  <c r="BB36" i="10"/>
  <c r="BI35" i="10"/>
  <c r="BB35" i="10"/>
  <c r="BP34" i="10"/>
  <c r="BO34" i="10"/>
  <c r="BL34" i="10"/>
  <c r="BK34" i="10"/>
  <c r="BJ34" i="10"/>
  <c r="BH34" i="10"/>
  <c r="BG34" i="10"/>
  <c r="BF34" i="10"/>
  <c r="BE34" i="10"/>
  <c r="BD34" i="10"/>
  <c r="BC34" i="10"/>
  <c r="BI33" i="10"/>
  <c r="BB33" i="10"/>
  <c r="BI32" i="10"/>
  <c r="BB32" i="10"/>
  <c r="BI31" i="10"/>
  <c r="BB31" i="10"/>
  <c r="BP30" i="10"/>
  <c r="BO30" i="10"/>
  <c r="BL30" i="10"/>
  <c r="BK30" i="10"/>
  <c r="BJ30" i="10"/>
  <c r="BH30" i="10"/>
  <c r="BG30" i="10"/>
  <c r="BF30" i="10"/>
  <c r="BE30" i="10"/>
  <c r="BD30" i="10"/>
  <c r="BC30" i="10"/>
  <c r="BI29" i="10"/>
  <c r="BB29" i="10"/>
  <c r="BI28" i="10"/>
  <c r="BB28" i="10"/>
  <c r="BI27" i="10"/>
  <c r="BB27" i="10"/>
  <c r="BP26" i="10"/>
  <c r="BO26" i="10"/>
  <c r="BL26" i="10"/>
  <c r="BK26" i="10"/>
  <c r="BJ26" i="10"/>
  <c r="BH26" i="10"/>
  <c r="BG26" i="10"/>
  <c r="BF26" i="10"/>
  <c r="BE26" i="10"/>
  <c r="BD26" i="10"/>
  <c r="BC26" i="10"/>
  <c r="BI25" i="10"/>
  <c r="BB25" i="10"/>
  <c r="BI24" i="10"/>
  <c r="BB24" i="10"/>
  <c r="BP23" i="10"/>
  <c r="BO23" i="10"/>
  <c r="BL23" i="10"/>
  <c r="BK23" i="10"/>
  <c r="BJ23" i="10"/>
  <c r="BH23" i="10"/>
  <c r="BG23" i="10"/>
  <c r="BF23" i="10"/>
  <c r="BE23" i="10"/>
  <c r="BD23" i="10"/>
  <c r="BC23" i="10"/>
  <c r="BI22" i="10"/>
  <c r="BB22" i="10"/>
  <c r="BI21" i="10"/>
  <c r="BB21" i="10"/>
  <c r="BP20" i="10"/>
  <c r="BO20" i="10"/>
  <c r="BL20" i="10"/>
  <c r="BK20" i="10"/>
  <c r="BJ20" i="10"/>
  <c r="BH20" i="10"/>
  <c r="BG20" i="10"/>
  <c r="BF20" i="10"/>
  <c r="BE20" i="10"/>
  <c r="BD20" i="10"/>
  <c r="BC20" i="10"/>
  <c r="BI19" i="10"/>
  <c r="BB19" i="10"/>
  <c r="BI18" i="10"/>
  <c r="BB18" i="10"/>
  <c r="BP17" i="10"/>
  <c r="BO17" i="10"/>
  <c r="BL17" i="10"/>
  <c r="BK17" i="10"/>
  <c r="BJ17" i="10"/>
  <c r="BH17" i="10"/>
  <c r="BG17" i="10"/>
  <c r="BF17" i="10"/>
  <c r="BE17" i="10"/>
  <c r="BD17" i="10"/>
  <c r="BC17" i="10"/>
  <c r="BI16" i="10"/>
  <c r="BB16" i="10"/>
  <c r="BI15" i="10"/>
  <c r="BB15" i="10"/>
  <c r="BP14" i="10"/>
  <c r="BO14" i="10"/>
  <c r="BL14" i="10"/>
  <c r="BK14" i="10"/>
  <c r="BJ14" i="10"/>
  <c r="BH14" i="10"/>
  <c r="BG14" i="10"/>
  <c r="BF14" i="10"/>
  <c r="BE14" i="10"/>
  <c r="BD14" i="10"/>
  <c r="BC14" i="10"/>
  <c r="BI13" i="10"/>
  <c r="BB13" i="10"/>
  <c r="BI12" i="10"/>
  <c r="BB12" i="10"/>
  <c r="BI11" i="10"/>
  <c r="BB11" i="10"/>
  <c r="BP10" i="10"/>
  <c r="BO10" i="10"/>
  <c r="BL10" i="10"/>
  <c r="BK10" i="10"/>
  <c r="BJ10" i="10"/>
  <c r="BH10" i="10"/>
  <c r="BG10" i="10"/>
  <c r="BF10" i="10"/>
  <c r="BE10" i="10"/>
  <c r="BD10" i="10"/>
  <c r="BC10" i="10"/>
  <c r="BI9" i="10"/>
  <c r="BB9" i="10"/>
  <c r="BI8" i="10"/>
  <c r="BB8" i="10"/>
  <c r="BI7" i="10"/>
  <c r="BB7" i="10"/>
  <c r="AZ276" i="10"/>
  <c r="AY276" i="10"/>
  <c r="AZ274" i="10"/>
  <c r="AY274" i="10"/>
  <c r="AZ273" i="10"/>
  <c r="AY273" i="10"/>
  <c r="AZ271" i="10"/>
  <c r="AY271" i="10"/>
  <c r="AZ270" i="10"/>
  <c r="AY270" i="10"/>
  <c r="AZ269" i="10"/>
  <c r="AY269" i="10"/>
  <c r="AZ267" i="10"/>
  <c r="AY267" i="10"/>
  <c r="AZ266" i="10"/>
  <c r="AY266" i="10"/>
  <c r="AZ264" i="10"/>
  <c r="AY264" i="10"/>
  <c r="AZ263" i="10"/>
  <c r="AY263" i="10"/>
  <c r="AZ261" i="10"/>
  <c r="AY261" i="10"/>
  <c r="AZ260" i="10"/>
  <c r="AY260" i="10"/>
  <c r="AZ258" i="10"/>
  <c r="AY258" i="10"/>
  <c r="AZ257" i="10"/>
  <c r="AY257" i="10"/>
  <c r="AZ256" i="10"/>
  <c r="AY256" i="10"/>
  <c r="AZ254" i="10"/>
  <c r="AY254" i="10"/>
  <c r="AZ253" i="10"/>
  <c r="AY253" i="10"/>
  <c r="AZ251" i="10"/>
  <c r="AY251" i="10"/>
  <c r="AZ250" i="10"/>
  <c r="AY250" i="10"/>
  <c r="AZ249" i="10"/>
  <c r="AY249" i="10"/>
  <c r="AZ247" i="10"/>
  <c r="AY247" i="10"/>
  <c r="AZ246" i="10"/>
  <c r="AY246" i="10"/>
  <c r="AZ245" i="10"/>
  <c r="AY245" i="10"/>
  <c r="AZ243" i="10"/>
  <c r="AY243" i="10"/>
  <c r="AZ242" i="10"/>
  <c r="AY242" i="10"/>
  <c r="AZ241" i="10"/>
  <c r="AY241" i="10"/>
  <c r="AZ239" i="10"/>
  <c r="AY239" i="10"/>
  <c r="AZ238" i="10"/>
  <c r="AY238" i="10"/>
  <c r="AZ237" i="10"/>
  <c r="AY237" i="10"/>
  <c r="AZ235" i="10"/>
  <c r="AY235" i="10"/>
  <c r="AZ234" i="10"/>
  <c r="AY234" i="10"/>
  <c r="AZ233" i="10"/>
  <c r="AY233" i="10"/>
  <c r="AZ231" i="10"/>
  <c r="AY231" i="10"/>
  <c r="AZ230" i="10"/>
  <c r="AY230" i="10"/>
  <c r="AZ229" i="10"/>
  <c r="AY229" i="10"/>
  <c r="AZ228" i="10"/>
  <c r="AY228" i="10"/>
  <c r="AZ227" i="10"/>
  <c r="AY227" i="10"/>
  <c r="AZ226" i="10"/>
  <c r="AY226" i="10"/>
  <c r="AZ224" i="10"/>
  <c r="AY224" i="10"/>
  <c r="AZ223" i="10"/>
  <c r="AY223" i="10"/>
  <c r="AZ222" i="10"/>
  <c r="AY222" i="10"/>
  <c r="AZ221" i="10"/>
  <c r="AY221" i="10"/>
  <c r="AZ220" i="10"/>
  <c r="AY220" i="10"/>
  <c r="AZ219" i="10"/>
  <c r="AY219" i="10"/>
  <c r="AZ218" i="10"/>
  <c r="AY218" i="10"/>
  <c r="AZ216" i="10"/>
  <c r="AY216" i="10"/>
  <c r="AZ215" i="10"/>
  <c r="AY215" i="10"/>
  <c r="AZ214" i="10"/>
  <c r="AY214" i="10"/>
  <c r="AZ213" i="10"/>
  <c r="AY213" i="10"/>
  <c r="AZ212" i="10"/>
  <c r="AY212" i="10"/>
  <c r="AZ211" i="10"/>
  <c r="AY211" i="10"/>
  <c r="AZ209" i="10"/>
  <c r="AY209" i="10"/>
  <c r="AZ208" i="10"/>
  <c r="AY208" i="10"/>
  <c r="AZ207" i="10"/>
  <c r="AY207" i="10"/>
  <c r="AZ206" i="10"/>
  <c r="AY206" i="10"/>
  <c r="AZ205" i="10"/>
  <c r="AY205" i="10"/>
  <c r="AZ204" i="10"/>
  <c r="AY204" i="10"/>
  <c r="AZ202" i="10"/>
  <c r="AY202" i="10"/>
  <c r="AZ201" i="10"/>
  <c r="AY201" i="10"/>
  <c r="AZ200" i="10"/>
  <c r="AY200" i="10"/>
  <c r="AZ199" i="10"/>
  <c r="AY199" i="10"/>
  <c r="AZ197" i="10"/>
  <c r="AY197" i="10"/>
  <c r="AZ196" i="10"/>
  <c r="AY196" i="10"/>
  <c r="AZ195" i="10"/>
  <c r="AY195" i="10"/>
  <c r="AZ193" i="10"/>
  <c r="AY193" i="10"/>
  <c r="AZ192" i="10"/>
  <c r="AY192" i="10"/>
  <c r="AZ191" i="10"/>
  <c r="AY191" i="10"/>
  <c r="AZ190" i="10"/>
  <c r="AY190" i="10"/>
  <c r="AZ189" i="10"/>
  <c r="AY189" i="10"/>
  <c r="AZ188" i="10"/>
  <c r="AY188" i="10"/>
  <c r="AZ187" i="10"/>
  <c r="AY187" i="10"/>
  <c r="AZ186" i="10"/>
  <c r="AY186" i="10"/>
  <c r="AZ184" i="10"/>
  <c r="AY184" i="10"/>
  <c r="AZ182" i="10"/>
  <c r="AY182" i="10"/>
  <c r="AZ181" i="10"/>
  <c r="AY181" i="10"/>
  <c r="AZ180" i="10"/>
  <c r="AY180" i="10"/>
  <c r="AZ179" i="10"/>
  <c r="AY179" i="10"/>
  <c r="AZ178" i="10"/>
  <c r="AY178" i="10"/>
  <c r="AZ177" i="10"/>
  <c r="AY177" i="10"/>
  <c r="AZ176" i="10"/>
  <c r="AY176" i="10"/>
  <c r="AZ175" i="10"/>
  <c r="AY175" i="10"/>
  <c r="AZ174" i="10"/>
  <c r="AY174" i="10"/>
  <c r="AZ172" i="10"/>
  <c r="AY172" i="10"/>
  <c r="AZ171" i="10"/>
  <c r="AY171" i="10"/>
  <c r="AZ170" i="10"/>
  <c r="AY170" i="10"/>
  <c r="AZ169" i="10"/>
  <c r="AY169" i="10"/>
  <c r="AZ168" i="10"/>
  <c r="AY168" i="10"/>
  <c r="AZ167" i="10"/>
  <c r="AY167" i="10"/>
  <c r="AZ166" i="10"/>
  <c r="AY166" i="10"/>
  <c r="AZ165" i="10"/>
  <c r="AY165" i="10"/>
  <c r="AZ164" i="10"/>
  <c r="AY164" i="10"/>
  <c r="AZ163" i="10"/>
  <c r="AY163" i="10"/>
  <c r="AZ161" i="10"/>
  <c r="AY161" i="10"/>
  <c r="AZ160" i="10"/>
  <c r="AY160" i="10"/>
  <c r="AZ159" i="10"/>
  <c r="AY159" i="10"/>
  <c r="AZ158" i="10"/>
  <c r="AY158" i="10"/>
  <c r="AZ157" i="10"/>
  <c r="AY157" i="10"/>
  <c r="AZ155" i="10"/>
  <c r="AY155" i="10"/>
  <c r="AZ154" i="10"/>
  <c r="AY154" i="10"/>
  <c r="AZ153" i="10"/>
  <c r="AY153" i="10"/>
  <c r="AZ152" i="10"/>
  <c r="AY152" i="10"/>
  <c r="AZ151" i="10"/>
  <c r="AY151" i="10"/>
  <c r="AZ150" i="10"/>
  <c r="AY150" i="10"/>
  <c r="AZ148" i="10"/>
  <c r="AY148" i="10"/>
  <c r="AZ147" i="10"/>
  <c r="AY147" i="10"/>
  <c r="AZ146" i="10"/>
  <c r="AY146" i="10"/>
  <c r="AZ145" i="10"/>
  <c r="AY145" i="10"/>
  <c r="AY144" i="10"/>
  <c r="AZ142" i="10"/>
  <c r="AY142" i="10"/>
  <c r="AZ141" i="10"/>
  <c r="AY141" i="10"/>
  <c r="AZ140" i="10"/>
  <c r="AY140" i="10"/>
  <c r="AZ139" i="10"/>
  <c r="AY139" i="10"/>
  <c r="AZ138" i="10"/>
  <c r="AY138" i="10"/>
  <c r="AZ136" i="10"/>
  <c r="AY136" i="10"/>
  <c r="AZ135" i="10"/>
  <c r="AY135" i="10"/>
  <c r="AZ133" i="10"/>
  <c r="AY133" i="10"/>
  <c r="AZ132" i="10"/>
  <c r="AY132" i="10"/>
  <c r="AZ131" i="10"/>
  <c r="AY131" i="10"/>
  <c r="AZ129" i="10"/>
  <c r="AY129" i="10"/>
  <c r="AZ128" i="10"/>
  <c r="AY128" i="10"/>
  <c r="AZ126" i="10"/>
  <c r="AY126" i="10"/>
  <c r="AZ125" i="10"/>
  <c r="AY125" i="10"/>
  <c r="AZ123" i="10"/>
  <c r="AY123" i="10"/>
  <c r="AZ122" i="10"/>
  <c r="AY122" i="10"/>
  <c r="AZ121" i="10"/>
  <c r="AY121" i="10"/>
  <c r="AZ120" i="10"/>
  <c r="AY120" i="10"/>
  <c r="AZ118" i="10"/>
  <c r="AY118" i="10"/>
  <c r="AZ117" i="10"/>
  <c r="AY117" i="10"/>
  <c r="AZ116" i="10"/>
  <c r="AY116" i="10"/>
  <c r="AZ115" i="10"/>
  <c r="AY115" i="10"/>
  <c r="AZ113" i="10"/>
  <c r="AY113" i="10"/>
  <c r="AZ112" i="10"/>
  <c r="AY112" i="10"/>
  <c r="AZ111" i="10"/>
  <c r="AY111" i="10"/>
  <c r="AZ110" i="10"/>
  <c r="AY110" i="10"/>
  <c r="AZ108" i="10"/>
  <c r="AY108" i="10"/>
  <c r="AZ107" i="10"/>
  <c r="AY107" i="10"/>
  <c r="AZ106" i="10"/>
  <c r="AY106" i="10"/>
  <c r="AZ105" i="10"/>
  <c r="AY105" i="10"/>
  <c r="AZ103" i="10"/>
  <c r="AY103" i="10"/>
  <c r="AZ102" i="10"/>
  <c r="AY102" i="10"/>
  <c r="AZ101" i="10"/>
  <c r="AY101" i="10"/>
  <c r="AZ100" i="10"/>
  <c r="AY100" i="10"/>
  <c r="AZ98" i="10"/>
  <c r="AY98" i="10"/>
  <c r="AZ97" i="10"/>
  <c r="AY97" i="10"/>
  <c r="AZ96" i="10"/>
  <c r="AY96" i="10"/>
  <c r="AZ95" i="10"/>
  <c r="AY95" i="10"/>
  <c r="AZ94" i="10"/>
  <c r="AY94" i="10"/>
  <c r="AZ93" i="10"/>
  <c r="AY93" i="10"/>
  <c r="AZ92" i="10"/>
  <c r="AY92" i="10"/>
  <c r="AZ91" i="10"/>
  <c r="AZ89" i="10"/>
  <c r="AY89" i="10"/>
  <c r="AZ88" i="10"/>
  <c r="AY88" i="10"/>
  <c r="AZ87" i="10"/>
  <c r="AY87" i="10"/>
  <c r="AZ86" i="10"/>
  <c r="AY86" i="10"/>
  <c r="AZ84" i="10"/>
  <c r="AY84" i="10"/>
  <c r="AZ83" i="10"/>
  <c r="AY83" i="10"/>
  <c r="AZ82" i="10"/>
  <c r="AY82" i="10"/>
  <c r="AZ81" i="10"/>
  <c r="AY81" i="10"/>
  <c r="AZ79" i="10"/>
  <c r="AY79" i="10"/>
  <c r="AZ78" i="10"/>
  <c r="AY78" i="10"/>
  <c r="AZ77" i="10"/>
  <c r="AY77" i="10"/>
  <c r="AZ75" i="10"/>
  <c r="AY75" i="10"/>
  <c r="AZ74" i="10"/>
  <c r="AY74" i="10"/>
  <c r="AZ73" i="10"/>
  <c r="AY73" i="10"/>
  <c r="AZ72" i="10"/>
  <c r="AY72" i="10"/>
  <c r="AZ70" i="10"/>
  <c r="AY70" i="10"/>
  <c r="AZ69" i="10"/>
  <c r="AY69" i="10"/>
  <c r="AZ68" i="10"/>
  <c r="AY68" i="10"/>
  <c r="AZ67" i="10"/>
  <c r="AY67" i="10"/>
  <c r="AZ65" i="10"/>
  <c r="AY65" i="10"/>
  <c r="AZ64" i="10"/>
  <c r="AY64" i="10"/>
  <c r="AZ63" i="10"/>
  <c r="AY63" i="10"/>
  <c r="AZ61" i="10"/>
  <c r="AY61" i="10"/>
  <c r="AZ60" i="10"/>
  <c r="AY60" i="10"/>
  <c r="AZ58" i="10"/>
  <c r="AY58" i="10"/>
  <c r="AZ57" i="10"/>
  <c r="AY57" i="10"/>
  <c r="AZ56" i="10"/>
  <c r="AY56" i="10"/>
  <c r="AZ55" i="10"/>
  <c r="AY55" i="10"/>
  <c r="AZ53" i="10"/>
  <c r="AY53" i="10"/>
  <c r="AZ52" i="10"/>
  <c r="AY52" i="10"/>
  <c r="AZ50" i="10"/>
  <c r="AY50" i="10"/>
  <c r="AZ49" i="10"/>
  <c r="AY49" i="10"/>
  <c r="AZ48" i="10"/>
  <c r="AY48" i="10"/>
  <c r="AZ46" i="10"/>
  <c r="AY46" i="10"/>
  <c r="AZ45" i="10"/>
  <c r="AY45" i="10"/>
  <c r="AZ43" i="10"/>
  <c r="AY43" i="10"/>
  <c r="AZ42" i="10"/>
  <c r="AY42" i="10"/>
  <c r="AZ40" i="10"/>
  <c r="AY40" i="10"/>
  <c r="AZ39" i="10"/>
  <c r="AY39" i="10"/>
  <c r="AZ38" i="10"/>
  <c r="AY38" i="10"/>
  <c r="AZ36" i="10"/>
  <c r="AY36" i="10"/>
  <c r="AZ35" i="10"/>
  <c r="AY35" i="10"/>
  <c r="AZ33" i="10"/>
  <c r="AY33" i="10"/>
  <c r="AZ32" i="10"/>
  <c r="AY32" i="10"/>
  <c r="AZ31" i="10"/>
  <c r="AY31" i="10"/>
  <c r="AZ29" i="10"/>
  <c r="AY29" i="10"/>
  <c r="AZ28" i="10"/>
  <c r="AY28" i="10"/>
  <c r="AZ27" i="10"/>
  <c r="AY27" i="10"/>
  <c r="AZ25" i="10"/>
  <c r="AY25" i="10"/>
  <c r="AZ24" i="10"/>
  <c r="AY24" i="10"/>
  <c r="AZ22" i="10"/>
  <c r="AY22" i="10"/>
  <c r="AZ21" i="10"/>
  <c r="AY21" i="10"/>
  <c r="AZ19" i="10"/>
  <c r="AY19" i="10"/>
  <c r="AZ18" i="10"/>
  <c r="AY18" i="10"/>
  <c r="AZ16" i="10"/>
  <c r="AY16" i="10"/>
  <c r="AZ15" i="10"/>
  <c r="AY15" i="10"/>
  <c r="AZ13" i="10"/>
  <c r="AY13" i="10"/>
  <c r="AZ12" i="10"/>
  <c r="AY12" i="10"/>
  <c r="AZ11" i="10"/>
  <c r="AY11" i="10"/>
  <c r="AZ9" i="10"/>
  <c r="AY9" i="10"/>
  <c r="AZ8" i="10"/>
  <c r="AY8" i="10"/>
  <c r="AZ7" i="10"/>
  <c r="AY7" i="10"/>
  <c r="CG63" i="10" l="1"/>
  <c r="CG66" i="10" s="1"/>
  <c r="CG144" i="10"/>
  <c r="CG149" i="10" s="1"/>
  <c r="DC91" i="10"/>
  <c r="CY91" i="10"/>
  <c r="CF91" i="10"/>
  <c r="CF99" i="10" s="1"/>
  <c r="CK144" i="10"/>
  <c r="CL144" i="10" s="1"/>
  <c r="CJ91" i="10"/>
  <c r="CJ99" i="10" s="1"/>
  <c r="BK149" i="10"/>
  <c r="CJ85" i="10"/>
  <c r="CL95" i="10"/>
  <c r="CF137" i="10"/>
  <c r="CJ149" i="10"/>
  <c r="CF47" i="10"/>
  <c r="CF44" i="10"/>
  <c r="CF262" i="10"/>
  <c r="CJ80" i="10"/>
  <c r="CL69" i="10"/>
  <c r="BT147" i="10"/>
  <c r="BT187" i="10"/>
  <c r="BT132" i="10"/>
  <c r="BT222" i="10"/>
  <c r="CJ277" i="10"/>
  <c r="CJ272" i="10"/>
  <c r="BT83" i="10"/>
  <c r="BT94" i="10"/>
  <c r="CL102" i="10"/>
  <c r="BT28" i="10"/>
  <c r="BT263" i="10"/>
  <c r="CF37" i="10"/>
  <c r="CF54" i="10"/>
  <c r="CF62" i="10"/>
  <c r="CF85" i="10"/>
  <c r="CF255" i="10"/>
  <c r="CF268" i="10"/>
  <c r="CF272" i="10"/>
  <c r="CK34" i="10"/>
  <c r="CL9" i="10"/>
  <c r="CL77" i="10"/>
  <c r="BU62" i="10"/>
  <c r="BT82" i="10"/>
  <c r="BT212" i="10"/>
  <c r="CL170" i="10"/>
  <c r="BT174" i="10"/>
  <c r="CL93" i="10"/>
  <c r="CL223" i="10"/>
  <c r="BT188" i="10"/>
  <c r="CL181" i="10"/>
  <c r="CB23" i="10"/>
  <c r="CB37" i="10"/>
  <c r="BT166" i="10"/>
  <c r="BT138" i="10"/>
  <c r="BT172" i="10"/>
  <c r="BA270" i="10"/>
  <c r="BT129" i="10"/>
  <c r="BT133" i="10"/>
  <c r="BI44" i="10"/>
  <c r="BT276" i="10"/>
  <c r="BT169" i="10"/>
  <c r="BU47" i="10"/>
  <c r="BU54" i="10"/>
  <c r="BT86" i="10"/>
  <c r="BT74" i="10"/>
  <c r="BT148" i="10"/>
  <c r="BT164" i="10"/>
  <c r="BT9" i="10"/>
  <c r="BT15" i="10"/>
  <c r="BT247" i="10"/>
  <c r="BT251" i="10"/>
  <c r="BT69" i="10"/>
  <c r="CB127" i="10"/>
  <c r="BT101" i="10"/>
  <c r="BT110" i="10"/>
  <c r="BT126" i="10"/>
  <c r="BT150" i="10"/>
  <c r="BT160" i="10"/>
  <c r="BT170" i="10"/>
  <c r="BT211" i="10"/>
  <c r="BT260" i="10"/>
  <c r="BT52" i="10"/>
  <c r="BT56" i="10"/>
  <c r="BT60" i="10"/>
  <c r="CL246" i="10"/>
  <c r="CL254" i="10"/>
  <c r="BT73" i="10"/>
  <c r="BT122" i="10"/>
  <c r="BT161" i="10"/>
  <c r="BT201" i="10"/>
  <c r="BT214" i="10"/>
  <c r="BT218" i="10"/>
  <c r="BT231" i="10"/>
  <c r="BT235" i="10"/>
  <c r="BT239" i="10"/>
  <c r="BT245" i="10"/>
  <c r="BT151" i="10"/>
  <c r="CK23" i="10"/>
  <c r="CG54" i="10"/>
  <c r="BT39" i="10"/>
  <c r="CB90" i="10"/>
  <c r="BT93" i="10"/>
  <c r="CB173" i="10"/>
  <c r="BT215" i="10"/>
  <c r="BT219" i="10"/>
  <c r="BU30" i="10"/>
  <c r="BU34" i="10"/>
  <c r="CB232" i="10"/>
  <c r="BU20" i="10"/>
  <c r="BU23" i="10"/>
  <c r="BT64" i="10"/>
  <c r="BT97" i="10"/>
  <c r="BT106" i="10"/>
  <c r="BU162" i="10"/>
  <c r="BT227" i="10"/>
  <c r="CB248" i="10"/>
  <c r="CG130" i="10"/>
  <c r="BS190" i="10"/>
  <c r="BT8" i="10"/>
  <c r="BT12" i="10"/>
  <c r="CB20" i="10"/>
  <c r="BT38" i="10"/>
  <c r="BT42" i="10"/>
  <c r="BT88" i="10"/>
  <c r="BT140" i="10"/>
  <c r="BT165" i="10"/>
  <c r="BT196" i="10"/>
  <c r="BT250" i="10"/>
  <c r="BT261" i="10"/>
  <c r="CL19" i="10"/>
  <c r="BT13" i="10"/>
  <c r="BT31" i="10"/>
  <c r="BU236" i="10"/>
  <c r="BT189" i="10"/>
  <c r="CL25" i="10"/>
  <c r="CL46" i="10"/>
  <c r="CL87" i="10"/>
  <c r="CL132" i="10"/>
  <c r="CL136" i="10"/>
  <c r="CL158" i="10"/>
  <c r="CL178" i="10"/>
  <c r="CL94" i="10"/>
  <c r="CG252" i="10"/>
  <c r="CB10" i="10"/>
  <c r="BV278" i="10"/>
  <c r="CB14" i="10"/>
  <c r="BT43" i="10"/>
  <c r="BT44" i="10" s="1"/>
  <c r="BT48" i="10"/>
  <c r="CB162" i="10"/>
  <c r="BT205" i="10"/>
  <c r="CB240" i="10"/>
  <c r="BU252" i="10"/>
  <c r="BT262" i="10"/>
  <c r="BU26" i="10"/>
  <c r="BU51" i="10"/>
  <c r="CB62" i="10"/>
  <c r="BU85" i="10"/>
  <c r="BT113" i="10"/>
  <c r="CB134" i="10"/>
  <c r="CB143" i="10"/>
  <c r="BT158" i="10"/>
  <c r="BT180" i="10"/>
  <c r="BT199" i="10"/>
  <c r="BT206" i="10"/>
  <c r="BT230" i="10"/>
  <c r="BT238" i="10"/>
  <c r="CB252" i="10"/>
  <c r="CB259" i="10"/>
  <c r="BU262" i="10"/>
  <c r="BU265" i="10"/>
  <c r="BT192" i="10"/>
  <c r="CL264" i="10"/>
  <c r="BT16" i="10"/>
  <c r="CB26" i="10"/>
  <c r="CB47" i="10"/>
  <c r="BT61" i="10"/>
  <c r="BT75" i="10"/>
  <c r="BT98" i="10"/>
  <c r="BT111" i="10"/>
  <c r="BT128" i="10"/>
  <c r="BT139" i="10"/>
  <c r="BT142" i="10"/>
  <c r="BT154" i="10"/>
  <c r="BT168" i="10"/>
  <c r="CB203" i="10"/>
  <c r="BT221" i="10"/>
  <c r="BT228" i="10"/>
  <c r="BT246" i="10"/>
  <c r="CB262" i="10"/>
  <c r="CB265" i="10"/>
  <c r="CF10" i="10"/>
  <c r="CF14" i="10"/>
  <c r="CF17" i="10"/>
  <c r="CF23" i="10"/>
  <c r="CF26" i="10"/>
  <c r="CF30" i="10"/>
  <c r="CF41" i="10"/>
  <c r="CF59" i="10"/>
  <c r="CF71" i="10"/>
  <c r="CF76" i="10"/>
  <c r="CF80" i="10"/>
  <c r="CF90" i="10"/>
  <c r="CF104" i="10"/>
  <c r="CF109" i="10"/>
  <c r="CF130" i="10"/>
  <c r="CF156" i="10"/>
  <c r="CF162" i="10"/>
  <c r="CF198" i="10"/>
  <c r="CF203" i="10"/>
  <c r="CF217" i="10"/>
  <c r="CF236" i="10"/>
  <c r="CF240" i="10"/>
  <c r="CF244" i="10"/>
  <c r="CF248" i="10"/>
  <c r="CF277" i="10"/>
  <c r="CJ14" i="10"/>
  <c r="CL28" i="10"/>
  <c r="CL32" i="10"/>
  <c r="CL36" i="10"/>
  <c r="CJ137" i="10"/>
  <c r="CJ156" i="10"/>
  <c r="CL50" i="10"/>
  <c r="CK76" i="10"/>
  <c r="CL75" i="10"/>
  <c r="CL192" i="10"/>
  <c r="BY278" i="10"/>
  <c r="CL16" i="10"/>
  <c r="BT25" i="10"/>
  <c r="BT50" i="10"/>
  <c r="BU59" i="10"/>
  <c r="BT67" i="10"/>
  <c r="BT77" i="10"/>
  <c r="BU90" i="10"/>
  <c r="CB130" i="10"/>
  <c r="BT159" i="10"/>
  <c r="BT178" i="10"/>
  <c r="BT204" i="10"/>
  <c r="BT209" i="10"/>
  <c r="BT243" i="10"/>
  <c r="CK203" i="10"/>
  <c r="CL214" i="10"/>
  <c r="CJ37" i="10"/>
  <c r="CJ54" i="10"/>
  <c r="CJ127" i="10"/>
  <c r="CL242" i="10"/>
  <c r="CK26" i="10"/>
  <c r="CL33" i="10"/>
  <c r="CL74" i="10"/>
  <c r="CL83" i="10"/>
  <c r="CL151" i="10"/>
  <c r="CL258" i="10"/>
  <c r="CL29" i="10"/>
  <c r="CK37" i="10"/>
  <c r="CK47" i="10"/>
  <c r="CL112" i="10"/>
  <c r="CK262" i="10"/>
  <c r="CK14" i="10"/>
  <c r="CK17" i="10"/>
  <c r="CL15" i="10"/>
  <c r="CK30" i="10"/>
  <c r="CG41" i="10"/>
  <c r="CK51" i="10"/>
  <c r="CK10" i="10"/>
  <c r="CL38" i="10"/>
  <c r="CG20" i="10"/>
  <c r="CG59" i="10"/>
  <c r="CK124" i="10"/>
  <c r="CG124" i="10"/>
  <c r="CL142" i="10"/>
  <c r="CL146" i="10"/>
  <c r="CL161" i="10"/>
  <c r="CG185" i="10"/>
  <c r="CL179" i="10"/>
  <c r="CL182" i="10"/>
  <c r="CL222" i="10"/>
  <c r="CL243" i="10"/>
  <c r="CG23" i="10"/>
  <c r="CB34" i="10"/>
  <c r="CK41" i="10"/>
  <c r="CK44" i="10"/>
  <c r="CB51" i="10"/>
  <c r="CL57" i="10"/>
  <c r="CK62" i="10"/>
  <c r="CG76" i="10"/>
  <c r="CL115" i="10"/>
  <c r="CL195" i="10"/>
  <c r="CL123" i="10"/>
  <c r="CK137" i="10"/>
  <c r="CG137" i="10"/>
  <c r="CL166" i="10"/>
  <c r="CL239" i="10"/>
  <c r="CG272" i="10"/>
  <c r="BT11" i="10"/>
  <c r="CL11" i="10"/>
  <c r="CK20" i="10"/>
  <c r="CF34" i="10"/>
  <c r="BT36" i="10"/>
  <c r="BU44" i="10"/>
  <c r="CL52" i="10"/>
  <c r="CL54" i="10" s="1"/>
  <c r="CL55" i="10"/>
  <c r="CL63" i="10"/>
  <c r="CL70" i="10"/>
  <c r="BT79" i="10"/>
  <c r="BT84" i="10"/>
  <c r="CL89" i="10"/>
  <c r="CG104" i="10"/>
  <c r="CL184" i="10"/>
  <c r="CK248" i="10"/>
  <c r="CK252" i="10"/>
  <c r="CL155" i="10"/>
  <c r="CL164" i="10"/>
  <c r="CL189" i="10"/>
  <c r="BA13" i="10"/>
  <c r="CG127" i="10"/>
  <c r="CG134" i="10"/>
  <c r="CL131" i="10"/>
  <c r="CL140" i="10"/>
  <c r="CL147" i="10"/>
  <c r="CG198" i="10"/>
  <c r="CL196" i="10"/>
  <c r="CL235" i="10"/>
  <c r="CG244" i="10"/>
  <c r="CK268" i="10"/>
  <c r="CL18" i="10"/>
  <c r="CG34" i="10"/>
  <c r="CG37" i="10"/>
  <c r="BT40" i="10"/>
  <c r="CG47" i="10"/>
  <c r="BT57" i="10"/>
  <c r="CF66" i="10"/>
  <c r="BT70" i="10"/>
  <c r="BT78" i="10"/>
  <c r="CL88" i="10"/>
  <c r="CL103" i="10"/>
  <c r="CF114" i="10"/>
  <c r="BU137" i="10"/>
  <c r="BT136" i="10"/>
  <c r="CL159" i="10"/>
  <c r="CL177" i="10"/>
  <c r="CB236" i="10"/>
  <c r="BT233" i="10"/>
  <c r="CJ255" i="10"/>
  <c r="CF265" i="10"/>
  <c r="CB268" i="10"/>
  <c r="BT266" i="10"/>
  <c r="BT269" i="10"/>
  <c r="CG17" i="10"/>
  <c r="BT19" i="10"/>
  <c r="BT22" i="10"/>
  <c r="CG26" i="10"/>
  <c r="CG30" i="10"/>
  <c r="CL45" i="10"/>
  <c r="CL48" i="10"/>
  <c r="CB54" i="10"/>
  <c r="CB59" i="10"/>
  <c r="CG85" i="10"/>
  <c r="CL113" i="10"/>
  <c r="CL117" i="10"/>
  <c r="CL163" i="10"/>
  <c r="BT241" i="10"/>
  <c r="BU244" i="10"/>
  <c r="CL270" i="10"/>
  <c r="CL216" i="10"/>
  <c r="CL231" i="10"/>
  <c r="CG90" i="10"/>
  <c r="CL96" i="10"/>
  <c r="CK114" i="10"/>
  <c r="CG114" i="10"/>
  <c r="CL141" i="10"/>
  <c r="CG143" i="10"/>
  <c r="CG162" i="10"/>
  <c r="CL175" i="10"/>
  <c r="CL206" i="10"/>
  <c r="CL209" i="10"/>
  <c r="CK225" i="10"/>
  <c r="CL224" i="10"/>
  <c r="CG236" i="10"/>
  <c r="CG268" i="10"/>
  <c r="CK277" i="10"/>
  <c r="CG277" i="10"/>
  <c r="CG14" i="10"/>
  <c r="CL24" i="10"/>
  <c r="CG44" i="10"/>
  <c r="BT65" i="10"/>
  <c r="BT72" i="10"/>
  <c r="CL79" i="10"/>
  <c r="CL84" i="10"/>
  <c r="CL98" i="10"/>
  <c r="CL106" i="10"/>
  <c r="CF134" i="10"/>
  <c r="CK143" i="10"/>
  <c r="CL154" i="10"/>
  <c r="CG217" i="10"/>
  <c r="CL219" i="10"/>
  <c r="CG259" i="10"/>
  <c r="CG240" i="10"/>
  <c r="BA28" i="10"/>
  <c r="CG119" i="10"/>
  <c r="CL122" i="10"/>
  <c r="CK156" i="10"/>
  <c r="CL165" i="10"/>
  <c r="CL171" i="10"/>
  <c r="CG173" i="10"/>
  <c r="CK194" i="10"/>
  <c r="CL190" i="10"/>
  <c r="CG232" i="10"/>
  <c r="CL229" i="10"/>
  <c r="CL247" i="10"/>
  <c r="CG248" i="10"/>
  <c r="CG255" i="10"/>
  <c r="CK255" i="10"/>
  <c r="CK265" i="10"/>
  <c r="CG265" i="10"/>
  <c r="CK272" i="10"/>
  <c r="BU10" i="10"/>
  <c r="BT24" i="10"/>
  <c r="BT27" i="10"/>
  <c r="BT29" i="10"/>
  <c r="BT33" i="10"/>
  <c r="BU37" i="10"/>
  <c r="CL35" i="10"/>
  <c r="CL40" i="10"/>
  <c r="BT46" i="10"/>
  <c r="BT49" i="10"/>
  <c r="CL58" i="10"/>
  <c r="BT68" i="10"/>
  <c r="CB76" i="10"/>
  <c r="BT81" i="10"/>
  <c r="CL81" i="10"/>
  <c r="CJ109" i="10"/>
  <c r="CL105" i="10"/>
  <c r="CK130" i="10"/>
  <c r="CB137" i="10"/>
  <c r="BT135" i="10"/>
  <c r="CL153" i="10"/>
  <c r="CL172" i="10"/>
  <c r="CL186" i="10"/>
  <c r="CL200" i="10"/>
  <c r="CF225" i="10"/>
  <c r="CL251" i="10"/>
  <c r="CL256" i="10"/>
  <c r="CG262" i="10"/>
  <c r="CJ104" i="10"/>
  <c r="CB124" i="10"/>
  <c r="BT141" i="10"/>
  <c r="CL193" i="10"/>
  <c r="CL202" i="10"/>
  <c r="CF210" i="10"/>
  <c r="CL211" i="10"/>
  <c r="BU248" i="10"/>
  <c r="CJ259" i="10"/>
  <c r="CL260" i="10"/>
  <c r="CL262" i="10" s="1"/>
  <c r="CB272" i="10"/>
  <c r="BT87" i="10"/>
  <c r="BT89" i="10"/>
  <c r="BT105" i="10"/>
  <c r="BU114" i="10"/>
  <c r="CF124" i="10"/>
  <c r="CL133" i="10"/>
  <c r="CF143" i="10"/>
  <c r="BT195" i="10"/>
  <c r="CJ217" i="10"/>
  <c r="CF232" i="10"/>
  <c r="CB244" i="10"/>
  <c r="CJ262" i="10"/>
  <c r="CL100" i="10"/>
  <c r="BT102" i="10"/>
  <c r="BT117" i="10"/>
  <c r="CF149" i="10"/>
  <c r="CL176" i="10"/>
  <c r="BT184" i="10"/>
  <c r="BT191" i="10"/>
  <c r="BT200" i="10"/>
  <c r="CL220" i="10"/>
  <c r="CL226" i="10"/>
  <c r="CF252" i="10"/>
  <c r="BT258" i="10"/>
  <c r="CL266" i="10"/>
  <c r="CL268" i="10" s="1"/>
  <c r="CJ268" i="10"/>
  <c r="CL274" i="10"/>
  <c r="BT95" i="10"/>
  <c r="CB104" i="10"/>
  <c r="CB109" i="10"/>
  <c r="BT107" i="10"/>
  <c r="CB114" i="10"/>
  <c r="BT116" i="10"/>
  <c r="CF127" i="10"/>
  <c r="BT213" i="10"/>
  <c r="BU225" i="10"/>
  <c r="CB255" i="10"/>
  <c r="BT257" i="10"/>
  <c r="BT264" i="10"/>
  <c r="CL273" i="10"/>
  <c r="CB99" i="10"/>
  <c r="CF119" i="10"/>
  <c r="CL118" i="10"/>
  <c r="BT175" i="10"/>
  <c r="BT177" i="10"/>
  <c r="BT181" i="10"/>
  <c r="CF194" i="10"/>
  <c r="BT220" i="10"/>
  <c r="BT224" i="10"/>
  <c r="BT229" i="10"/>
  <c r="BT234" i="10"/>
  <c r="BU240" i="10"/>
  <c r="CF259" i="10"/>
  <c r="CB44" i="10"/>
  <c r="CE278" i="10"/>
  <c r="CE279" i="10" s="1"/>
  <c r="CJ47" i="10"/>
  <c r="BU127" i="10"/>
  <c r="BT125" i="10"/>
  <c r="CJ130" i="10"/>
  <c r="CJ252" i="10"/>
  <c r="CL249" i="10"/>
  <c r="BT256" i="10"/>
  <c r="BU259" i="10"/>
  <c r="CJ26" i="10"/>
  <c r="BU41" i="10"/>
  <c r="CJ51" i="10"/>
  <c r="CK54" i="10"/>
  <c r="CB85" i="10"/>
  <c r="CL86" i="10"/>
  <c r="BU99" i="10"/>
  <c r="BT91" i="10"/>
  <c r="CB119" i="10"/>
  <c r="BU185" i="10"/>
  <c r="CL174" i="10"/>
  <c r="BT186" i="10"/>
  <c r="BU194" i="10"/>
  <c r="CJ240" i="10"/>
  <c r="CL237" i="10"/>
  <c r="CB17" i="10"/>
  <c r="CB80" i="10"/>
  <c r="BT100" i="10"/>
  <c r="BU104" i="10"/>
  <c r="BU14" i="10"/>
  <c r="CK109" i="10"/>
  <c r="CL108" i="10"/>
  <c r="CJ185" i="10"/>
  <c r="CJ232" i="10"/>
  <c r="BZ278" i="10"/>
  <c r="BT21" i="10"/>
  <c r="BT32" i="10"/>
  <c r="BT45" i="10"/>
  <c r="CK66" i="10"/>
  <c r="CK71" i="10"/>
  <c r="CA278" i="10"/>
  <c r="CA279" i="10" s="1"/>
  <c r="BU17" i="10"/>
  <c r="BT18" i="10"/>
  <c r="CL21" i="10"/>
  <c r="CL23" i="10" s="1"/>
  <c r="BT35" i="10"/>
  <c r="BT55" i="10"/>
  <c r="BT58" i="10"/>
  <c r="BU71" i="10"/>
  <c r="CL67" i="10"/>
  <c r="BU76" i="10"/>
  <c r="BU80" i="10"/>
  <c r="BT96" i="10"/>
  <c r="CL97" i="10"/>
  <c r="BT103" i="10"/>
  <c r="BT108" i="10"/>
  <c r="BU109" i="10"/>
  <c r="CJ119" i="10"/>
  <c r="BT121" i="10"/>
  <c r="CJ134" i="10"/>
  <c r="BT145" i="10"/>
  <c r="BU149" i="10"/>
  <c r="CL160" i="10"/>
  <c r="CK162" i="10"/>
  <c r="BT179" i="10"/>
  <c r="BT190" i="10"/>
  <c r="CJ198" i="10"/>
  <c r="CB210" i="10"/>
  <c r="BU217" i="10"/>
  <c r="CJ41" i="10"/>
  <c r="CB71" i="10"/>
  <c r="BT163" i="10"/>
  <c r="BU173" i="10"/>
  <c r="CB185" i="10"/>
  <c r="BT176" i="10"/>
  <c r="BT197" i="10"/>
  <c r="BU198" i="10"/>
  <c r="CL199" i="10"/>
  <c r="CJ203" i="10"/>
  <c r="BT267" i="10"/>
  <c r="BU268" i="10"/>
  <c r="BT7" i="10"/>
  <c r="BW278" i="10"/>
  <c r="CC278" i="10"/>
  <c r="CL13" i="10"/>
  <c r="CL27" i="10"/>
  <c r="CB41" i="10"/>
  <c r="CL65" i="10"/>
  <c r="CJ66" i="10"/>
  <c r="CJ76" i="10"/>
  <c r="CL72" i="10"/>
  <c r="BU119" i="10"/>
  <c r="BT115" i="10"/>
  <c r="BT131" i="10"/>
  <c r="BU134" i="10"/>
  <c r="CL168" i="10"/>
  <c r="BT253" i="10"/>
  <c r="BU255" i="10"/>
  <c r="CL7" i="10"/>
  <c r="BX278" i="10"/>
  <c r="CD278" i="10"/>
  <c r="CJ10" i="10"/>
  <c r="CF20" i="10"/>
  <c r="CB30" i="10"/>
  <c r="CJ34" i="10"/>
  <c r="CL31" i="10"/>
  <c r="CL42" i="10"/>
  <c r="CL44" i="10" s="1"/>
  <c r="CJ44" i="10"/>
  <c r="CF51" i="10"/>
  <c r="BT53" i="10"/>
  <c r="CJ62" i="10"/>
  <c r="CL60" i="10"/>
  <c r="CL62" i="10" s="1"/>
  <c r="CB66" i="10"/>
  <c r="CG71" i="10"/>
  <c r="CG99" i="10"/>
  <c r="CK104" i="10"/>
  <c r="CJ114" i="10"/>
  <c r="CL110" i="10"/>
  <c r="BU143" i="10"/>
  <c r="CG156" i="10"/>
  <c r="CL204" i="10"/>
  <c r="CJ210" i="10"/>
  <c r="BT226" i="10"/>
  <c r="BU232" i="10"/>
  <c r="BT271" i="10"/>
  <c r="BT273" i="10"/>
  <c r="BU277" i="10"/>
  <c r="CJ59" i="10"/>
  <c r="BU66" i="10"/>
  <c r="CK80" i="10"/>
  <c r="CJ90" i="10"/>
  <c r="BT112" i="10"/>
  <c r="CJ124" i="10"/>
  <c r="BT152" i="10"/>
  <c r="CL157" i="10"/>
  <c r="CJ162" i="10"/>
  <c r="CF173" i="10"/>
  <c r="BT182" i="10"/>
  <c r="CJ194" i="10"/>
  <c r="CL205" i="10"/>
  <c r="CB277" i="10"/>
  <c r="BT274" i="10"/>
  <c r="CG62" i="10"/>
  <c r="CJ71" i="10"/>
  <c r="CK85" i="10"/>
  <c r="BT92" i="10"/>
  <c r="BT118" i="10"/>
  <c r="BT123" i="10"/>
  <c r="CB149" i="10"/>
  <c r="BT146" i="10"/>
  <c r="CJ173" i="10"/>
  <c r="BT193" i="10"/>
  <c r="BT207" i="10"/>
  <c r="CB217" i="10"/>
  <c r="BT216" i="10"/>
  <c r="CJ225" i="10"/>
  <c r="BT242" i="10"/>
  <c r="BT254" i="10"/>
  <c r="CK259" i="10"/>
  <c r="BU124" i="10"/>
  <c r="BT120" i="10"/>
  <c r="CL135" i="10"/>
  <c r="CJ143" i="10"/>
  <c r="BT144" i="10"/>
  <c r="CL148" i="10"/>
  <c r="CB156" i="10"/>
  <c r="BU156" i="10"/>
  <c r="BT153" i="10"/>
  <c r="BT155" i="10"/>
  <c r="BT167" i="10"/>
  <c r="BT171" i="10"/>
  <c r="CF185" i="10"/>
  <c r="CB194" i="10"/>
  <c r="CB198" i="10"/>
  <c r="BU203" i="10"/>
  <c r="BT202" i="10"/>
  <c r="BT208" i="10"/>
  <c r="CL212" i="10"/>
  <c r="CB225" i="10"/>
  <c r="BT223" i="10"/>
  <c r="CK232" i="10"/>
  <c r="CL227" i="10"/>
  <c r="BT270" i="10"/>
  <c r="BU272" i="10"/>
  <c r="BU130" i="10"/>
  <c r="CL150" i="10"/>
  <c r="BU210" i="10"/>
  <c r="BT237" i="10"/>
  <c r="BT249" i="10"/>
  <c r="BT157" i="10"/>
  <c r="CL218" i="10"/>
  <c r="CL233" i="10"/>
  <c r="CL269" i="10"/>
  <c r="BA48" i="10"/>
  <c r="BA171" i="10"/>
  <c r="BA78" i="10"/>
  <c r="BA274" i="10"/>
  <c r="BA69" i="10"/>
  <c r="BS229" i="10"/>
  <c r="BS117" i="10"/>
  <c r="BM26" i="10"/>
  <c r="BA93" i="10"/>
  <c r="BA101" i="10"/>
  <c r="BS74" i="10"/>
  <c r="BS222" i="10"/>
  <c r="BB62" i="10"/>
  <c r="BI41" i="10"/>
  <c r="BS159" i="10"/>
  <c r="BS179" i="10"/>
  <c r="BS182" i="10"/>
  <c r="BS95" i="10"/>
  <c r="BS113" i="10"/>
  <c r="BS141" i="10"/>
  <c r="BA159" i="10"/>
  <c r="BA196" i="10"/>
  <c r="BI62" i="10"/>
  <c r="BI17" i="10"/>
  <c r="BI23" i="10"/>
  <c r="BB54" i="10"/>
  <c r="BA108" i="10"/>
  <c r="BA166" i="10"/>
  <c r="BA172" i="10"/>
  <c r="BA65" i="10"/>
  <c r="BI109" i="10"/>
  <c r="BM17" i="10"/>
  <c r="BM137" i="10"/>
  <c r="BA68" i="10"/>
  <c r="BA204" i="10"/>
  <c r="BS69" i="10"/>
  <c r="BA58" i="10"/>
  <c r="BA102" i="10"/>
  <c r="BM14" i="10"/>
  <c r="BM20" i="10"/>
  <c r="BM37" i="10"/>
  <c r="BM62" i="10"/>
  <c r="BM268" i="10"/>
  <c r="BA25" i="10"/>
  <c r="BA145" i="10"/>
  <c r="BA155" i="10"/>
  <c r="BA215" i="10"/>
  <c r="BA31" i="10"/>
  <c r="BA209" i="10"/>
  <c r="BA246" i="10"/>
  <c r="BS57" i="10"/>
  <c r="BA83" i="10"/>
  <c r="BA92" i="10"/>
  <c r="BA107" i="10"/>
  <c r="BA187" i="10"/>
  <c r="BA140" i="10"/>
  <c r="BA158" i="10"/>
  <c r="BA176" i="10"/>
  <c r="BA190" i="10"/>
  <c r="BA200" i="10"/>
  <c r="BA153" i="10"/>
  <c r="BA79" i="10"/>
  <c r="BA193" i="10"/>
  <c r="BA55" i="10"/>
  <c r="BA75" i="10"/>
  <c r="BA84" i="10"/>
  <c r="BI104" i="10"/>
  <c r="BA112" i="10"/>
  <c r="BA121" i="10"/>
  <c r="BA135" i="10"/>
  <c r="BA139" i="10"/>
  <c r="BA150" i="10"/>
  <c r="BA192" i="10"/>
  <c r="BA208" i="10"/>
  <c r="BA239" i="10"/>
  <c r="BA22" i="10"/>
  <c r="BA40" i="10"/>
  <c r="BI47" i="10"/>
  <c r="BI76" i="10"/>
  <c r="BA97" i="10"/>
  <c r="BI130" i="10"/>
  <c r="BA216" i="10"/>
  <c r="BA257" i="10"/>
  <c r="BA266" i="10"/>
  <c r="BA12" i="10"/>
  <c r="BA18" i="10"/>
  <c r="BA42" i="10"/>
  <c r="BA73" i="10"/>
  <c r="BA81" i="10"/>
  <c r="BA88" i="10"/>
  <c r="BA95" i="10"/>
  <c r="BI114" i="10"/>
  <c r="BA116" i="10"/>
  <c r="BA123" i="10"/>
  <c r="BA129" i="10"/>
  <c r="BA167" i="10"/>
  <c r="BA211" i="10"/>
  <c r="BI80" i="10"/>
  <c r="BA8" i="10"/>
  <c r="BB34" i="10"/>
  <c r="BI51" i="10"/>
  <c r="BB71" i="10"/>
  <c r="BB134" i="10"/>
  <c r="BA142" i="10"/>
  <c r="BA178" i="10"/>
  <c r="BA243" i="10"/>
  <c r="BA249" i="10"/>
  <c r="BI265" i="10"/>
  <c r="BB26" i="10"/>
  <c r="BS9" i="10"/>
  <c r="BS13" i="10"/>
  <c r="BA29" i="10"/>
  <c r="BA35" i="10"/>
  <c r="BA63" i="10"/>
  <c r="BA74" i="10"/>
  <c r="BA106" i="10"/>
  <c r="BB198" i="10"/>
  <c r="BA260" i="10"/>
  <c r="BA264" i="10"/>
  <c r="BA36" i="10"/>
  <c r="BA152" i="10"/>
  <c r="BA181" i="10"/>
  <c r="BA276" i="10"/>
  <c r="BB10" i="10"/>
  <c r="BB156" i="10"/>
  <c r="BS147" i="10"/>
  <c r="BS168" i="10"/>
  <c r="BS171" i="10"/>
  <c r="BS189" i="10"/>
  <c r="BS192" i="10"/>
  <c r="BS214" i="10"/>
  <c r="BS224" i="10"/>
  <c r="BS231" i="10"/>
  <c r="BS239" i="10"/>
  <c r="BS243" i="10"/>
  <c r="BH278" i="10"/>
  <c r="BB20" i="10"/>
  <c r="BB37" i="10"/>
  <c r="BA113" i="10"/>
  <c r="BA117" i="10"/>
  <c r="BB143" i="10"/>
  <c r="BI149" i="10"/>
  <c r="BI162" i="10"/>
  <c r="BA179" i="10"/>
  <c r="BA182" i="10"/>
  <c r="BI198" i="10"/>
  <c r="BA201" i="10"/>
  <c r="BA205" i="10"/>
  <c r="BI217" i="10"/>
  <c r="BA221" i="10"/>
  <c r="BA223" i="10"/>
  <c r="BA228" i="10"/>
  <c r="BA230" i="10"/>
  <c r="BA235" i="10"/>
  <c r="BI248" i="10"/>
  <c r="BA258" i="10"/>
  <c r="BA271" i="10"/>
  <c r="BA273" i="10"/>
  <c r="BS112" i="10"/>
  <c r="BS140" i="10"/>
  <c r="BA7" i="10"/>
  <c r="BA60" i="10"/>
  <c r="BA98" i="10"/>
  <c r="BI134" i="10"/>
  <c r="BI143" i="10"/>
  <c r="BI203" i="10"/>
  <c r="BI244" i="10"/>
  <c r="BB259" i="10"/>
  <c r="BM23" i="10"/>
  <c r="BM30" i="10"/>
  <c r="BM34" i="10"/>
  <c r="BM66" i="10"/>
  <c r="BM71" i="10"/>
  <c r="BM80" i="10"/>
  <c r="BM109" i="10"/>
  <c r="BM114" i="10"/>
  <c r="BM130" i="10"/>
  <c r="BM248" i="10"/>
  <c r="BM252" i="10"/>
  <c r="BM262" i="10"/>
  <c r="BM277" i="10"/>
  <c r="BA45" i="10"/>
  <c r="BA96" i="10"/>
  <c r="BI119" i="10"/>
  <c r="BA118" i="10"/>
  <c r="BA122" i="10"/>
  <c r="BA141" i="10"/>
  <c r="BA160" i="10"/>
  <c r="BA186" i="10"/>
  <c r="BA189" i="10"/>
  <c r="BA206" i="10"/>
  <c r="BA213" i="10"/>
  <c r="BA219" i="10"/>
  <c r="BA231" i="10"/>
  <c r="BA237" i="10"/>
  <c r="BA251" i="10"/>
  <c r="BI259" i="10"/>
  <c r="BS146" i="10"/>
  <c r="BS153" i="10"/>
  <c r="BS160" i="10"/>
  <c r="BS209" i="10"/>
  <c r="BS216" i="10"/>
  <c r="BS258" i="10"/>
  <c r="BS122" i="10"/>
  <c r="BI90" i="10"/>
  <c r="BA86" i="10"/>
  <c r="BA77" i="10"/>
  <c r="BB80" i="10"/>
  <c r="BB44" i="10"/>
  <c r="BB47" i="10"/>
  <c r="BB51" i="10"/>
  <c r="BB17" i="10"/>
  <c r="BA16" i="10"/>
  <c r="BR30" i="10"/>
  <c r="BR114" i="10"/>
  <c r="BR127" i="10"/>
  <c r="BI14" i="10"/>
  <c r="BA11" i="10"/>
  <c r="BM85" i="10"/>
  <c r="BM90" i="10"/>
  <c r="BR217" i="10"/>
  <c r="BA226" i="10"/>
  <c r="BI232" i="10"/>
  <c r="BR265" i="10"/>
  <c r="BR119" i="10"/>
  <c r="BR134" i="10"/>
  <c r="BA19" i="10"/>
  <c r="BA24" i="10"/>
  <c r="BR26" i="10"/>
  <c r="BA27" i="10"/>
  <c r="BB30" i="10"/>
  <c r="BM44" i="10"/>
  <c r="BM47" i="10"/>
  <c r="BM54" i="10"/>
  <c r="BI54" i="10"/>
  <c r="BA56" i="10"/>
  <c r="BA61" i="10"/>
  <c r="BM76" i="10"/>
  <c r="BA94" i="10"/>
  <c r="BA103" i="10"/>
  <c r="BR109" i="10"/>
  <c r="BR203" i="10"/>
  <c r="BM236" i="10"/>
  <c r="BM41" i="10"/>
  <c r="BR210" i="10"/>
  <c r="BR162" i="10"/>
  <c r="BR259" i="10"/>
  <c r="BR262" i="10"/>
  <c r="BI20" i="10"/>
  <c r="BR34" i="10"/>
  <c r="BI59" i="10"/>
  <c r="BR66" i="10"/>
  <c r="BI194" i="10"/>
  <c r="BR130" i="10"/>
  <c r="BR10" i="10"/>
  <c r="BR14" i="10"/>
  <c r="BR17" i="10"/>
  <c r="BI26" i="10"/>
  <c r="BA33" i="10"/>
  <c r="BR41" i="10"/>
  <c r="BM59" i="10"/>
  <c r="BB66" i="10"/>
  <c r="BI99" i="10"/>
  <c r="BM124" i="10"/>
  <c r="BR20" i="10"/>
  <c r="BB23" i="10"/>
  <c r="BR232" i="10"/>
  <c r="BR240" i="10"/>
  <c r="BR244" i="10"/>
  <c r="BR252" i="10"/>
  <c r="BR255" i="10"/>
  <c r="BR268" i="10"/>
  <c r="BR277" i="10"/>
  <c r="BA9" i="10"/>
  <c r="BB14" i="10"/>
  <c r="BR23" i="10"/>
  <c r="BA32" i="10"/>
  <c r="BI37" i="10"/>
  <c r="BA38" i="10"/>
  <c r="BA39" i="10"/>
  <c r="BR44" i="10"/>
  <c r="BR47" i="10"/>
  <c r="BR51" i="10"/>
  <c r="BA50" i="10"/>
  <c r="BR54" i="10"/>
  <c r="BI66" i="10"/>
  <c r="BB76" i="10"/>
  <c r="BR80" i="10"/>
  <c r="BI85" i="10"/>
  <c r="BB90" i="10"/>
  <c r="BA87" i="10"/>
  <c r="BA89" i="10"/>
  <c r="BM104" i="10"/>
  <c r="BB137" i="10"/>
  <c r="BM143" i="10"/>
  <c r="BA144" i="10"/>
  <c r="BB149" i="10"/>
  <c r="BM162" i="10"/>
  <c r="BA163" i="10"/>
  <c r="BA165" i="10"/>
  <c r="BA168" i="10"/>
  <c r="BI185" i="10"/>
  <c r="BB185" i="10"/>
  <c r="BM194" i="10"/>
  <c r="BM198" i="10"/>
  <c r="BA202" i="10"/>
  <c r="BA214" i="10"/>
  <c r="BA222" i="10"/>
  <c r="BA224" i="10"/>
  <c r="BM232" i="10"/>
  <c r="BA263" i="10"/>
  <c r="BI137" i="10"/>
  <c r="BM185" i="10"/>
  <c r="BI240" i="10"/>
  <c r="BI252" i="10"/>
  <c r="BB262" i="10"/>
  <c r="BB119" i="10"/>
  <c r="BA146" i="10"/>
  <c r="BA207" i="10"/>
  <c r="BM217" i="10"/>
  <c r="BM225" i="10"/>
  <c r="BA220" i="10"/>
  <c r="BA247" i="10"/>
  <c r="BI262" i="10"/>
  <c r="BM265" i="10"/>
  <c r="BA269" i="10"/>
  <c r="BB127" i="10"/>
  <c r="BI156" i="10"/>
  <c r="BM210" i="10"/>
  <c r="BI255" i="10"/>
  <c r="BM259" i="10"/>
  <c r="BB268" i="10"/>
  <c r="BI272" i="10"/>
  <c r="BA111" i="10"/>
  <c r="BM119" i="10"/>
  <c r="BA125" i="10"/>
  <c r="BA154" i="10"/>
  <c r="BA170" i="10"/>
  <c r="BA180" i="10"/>
  <c r="BA191" i="10"/>
  <c r="BB194" i="10"/>
  <c r="BB203" i="10"/>
  <c r="BA229" i="10"/>
  <c r="BI236" i="10"/>
  <c r="BA234" i="10"/>
  <c r="BM240" i="10"/>
  <c r="BA242" i="10"/>
  <c r="BM255" i="10"/>
  <c r="BI268" i="10"/>
  <c r="BM272" i="10"/>
  <c r="BI10" i="10"/>
  <c r="BR59" i="10"/>
  <c r="BB217" i="10"/>
  <c r="BA212" i="10"/>
  <c r="BD278" i="10"/>
  <c r="BB130" i="10"/>
  <c r="BA128" i="10"/>
  <c r="BE278" i="10"/>
  <c r="BK278" i="10"/>
  <c r="BI30" i="10"/>
  <c r="BA43" i="10"/>
  <c r="BA46" i="10"/>
  <c r="BA49" i="10"/>
  <c r="BA52" i="10"/>
  <c r="BA57" i="10"/>
  <c r="BA64" i="10"/>
  <c r="BI71" i="10"/>
  <c r="BA70" i="10"/>
  <c r="BR104" i="10"/>
  <c r="BS102" i="10"/>
  <c r="BA110" i="10"/>
  <c r="BB114" i="10"/>
  <c r="BB240" i="10"/>
  <c r="BA238" i="10"/>
  <c r="BC278" i="10"/>
  <c r="BI34" i="10"/>
  <c r="BR37" i="10"/>
  <c r="BM134" i="10"/>
  <c r="BA218" i="10"/>
  <c r="BB225" i="10"/>
  <c r="BL278" i="10"/>
  <c r="BA15" i="10"/>
  <c r="BA21" i="10"/>
  <c r="BB59" i="10"/>
  <c r="BB109" i="10"/>
  <c r="BA105" i="10"/>
  <c r="BJ278" i="10"/>
  <c r="BB41" i="10"/>
  <c r="BS93" i="10"/>
  <c r="BG278" i="10"/>
  <c r="BM10" i="10"/>
  <c r="BM51" i="10"/>
  <c r="BA53" i="10"/>
  <c r="BA82" i="10"/>
  <c r="BB85" i="10"/>
  <c r="BB91" i="10"/>
  <c r="BF99" i="10"/>
  <c r="BF278" i="10" s="1"/>
  <c r="BB104" i="10"/>
  <c r="BA100" i="10"/>
  <c r="BM149" i="10"/>
  <c r="BA157" i="10"/>
  <c r="BB162" i="10"/>
  <c r="BB124" i="10"/>
  <c r="BM156" i="10"/>
  <c r="BA161" i="10"/>
  <c r="BA174" i="10"/>
  <c r="BM203" i="10"/>
  <c r="BI225" i="10"/>
  <c r="BR248" i="10"/>
  <c r="BS247" i="10"/>
  <c r="BI277" i="10"/>
  <c r="BI124" i="10"/>
  <c r="BA120" i="10"/>
  <c r="BA126" i="10"/>
  <c r="BB173" i="10"/>
  <c r="BA175" i="10"/>
  <c r="BA184" i="10"/>
  <c r="BA195" i="10"/>
  <c r="BR236" i="10"/>
  <c r="BS235" i="10"/>
  <c r="BA253" i="10"/>
  <c r="BB255" i="10"/>
  <c r="BA256" i="10"/>
  <c r="BB265" i="10"/>
  <c r="BA241" i="10"/>
  <c r="BB244" i="10"/>
  <c r="BA245" i="10"/>
  <c r="BB248" i="10"/>
  <c r="BA67" i="10"/>
  <c r="BA72" i="10"/>
  <c r="BA115" i="10"/>
  <c r="BM127" i="10"/>
  <c r="BI127" i="10"/>
  <c r="BA133" i="10"/>
  <c r="BR143" i="10"/>
  <c r="BA148" i="10"/>
  <c r="BR156" i="10"/>
  <c r="BM173" i="10"/>
  <c r="BI173" i="10"/>
  <c r="BA169" i="10"/>
  <c r="BA188" i="10"/>
  <c r="BB210" i="10"/>
  <c r="BB232" i="10"/>
  <c r="BA227" i="10"/>
  <c r="BA233" i="10"/>
  <c r="BB236" i="10"/>
  <c r="BA132" i="10"/>
  <c r="BA138" i="10"/>
  <c r="BA147" i="10"/>
  <c r="BA151" i="10"/>
  <c r="BA177" i="10"/>
  <c r="BA197" i="10"/>
  <c r="BA199" i="10"/>
  <c r="BI210" i="10"/>
  <c r="BM244" i="10"/>
  <c r="BB252" i="10"/>
  <c r="BA250" i="10"/>
  <c r="BA131" i="10"/>
  <c r="BA164" i="10"/>
  <c r="BA254" i="10"/>
  <c r="BB277" i="10"/>
  <c r="BA136" i="10"/>
  <c r="BA261" i="10"/>
  <c r="BA267" i="10"/>
  <c r="BB272" i="10"/>
  <c r="AU277" i="10"/>
  <c r="AT277" i="10"/>
  <c r="AQ277" i="10"/>
  <c r="AP277" i="10"/>
  <c r="AO277" i="10"/>
  <c r="AM277" i="10"/>
  <c r="AL277" i="10"/>
  <c r="AK277" i="10"/>
  <c r="AJ277" i="10"/>
  <c r="AI277" i="10"/>
  <c r="AH277" i="10"/>
  <c r="AN276" i="10"/>
  <c r="AG276" i="10"/>
  <c r="AN274" i="10"/>
  <c r="AG274" i="10"/>
  <c r="AN273" i="10"/>
  <c r="AG273" i="10"/>
  <c r="AU272" i="10"/>
  <c r="AT272" i="10"/>
  <c r="AQ272" i="10"/>
  <c r="AP272" i="10"/>
  <c r="AO272" i="10"/>
  <c r="AM272" i="10"/>
  <c r="AL272" i="10"/>
  <c r="AK272" i="10"/>
  <c r="AJ272" i="10"/>
  <c r="AI272" i="10"/>
  <c r="AH272" i="10"/>
  <c r="AN271" i="10"/>
  <c r="AG271" i="10"/>
  <c r="AN270" i="10"/>
  <c r="AG270" i="10"/>
  <c r="AN269" i="10"/>
  <c r="AG269" i="10"/>
  <c r="AU268" i="10"/>
  <c r="AT268" i="10"/>
  <c r="AQ268" i="10"/>
  <c r="AP268" i="10"/>
  <c r="AO268" i="10"/>
  <c r="AM268" i="10"/>
  <c r="AL268" i="10"/>
  <c r="AK268" i="10"/>
  <c r="AJ268" i="10"/>
  <c r="AI268" i="10"/>
  <c r="AH268" i="10"/>
  <c r="AN267" i="10"/>
  <c r="AG267" i="10"/>
  <c r="AN266" i="10"/>
  <c r="AG266" i="10"/>
  <c r="AU265" i="10"/>
  <c r="AT265" i="10"/>
  <c r="AQ265" i="10"/>
  <c r="AP265" i="10"/>
  <c r="AO265" i="10"/>
  <c r="AM265" i="10"/>
  <c r="AL265" i="10"/>
  <c r="AK265" i="10"/>
  <c r="AJ265" i="10"/>
  <c r="AI265" i="10"/>
  <c r="AH265" i="10"/>
  <c r="AN264" i="10"/>
  <c r="AG264" i="10"/>
  <c r="AN263" i="10"/>
  <c r="AG263" i="10"/>
  <c r="AU262" i="10"/>
  <c r="AT262" i="10"/>
  <c r="AQ262" i="10"/>
  <c r="AP262" i="10"/>
  <c r="AO262" i="10"/>
  <c r="AM262" i="10"/>
  <c r="AL262" i="10"/>
  <c r="AK262" i="10"/>
  <c r="AJ262" i="10"/>
  <c r="AI262" i="10"/>
  <c r="AH262" i="10"/>
  <c r="AN261" i="10"/>
  <c r="AG261" i="10"/>
  <c r="AN260" i="10"/>
  <c r="AG260" i="10"/>
  <c r="AN258" i="10"/>
  <c r="AG258" i="10"/>
  <c r="AN257" i="10"/>
  <c r="AG257" i="10"/>
  <c r="AN256" i="10"/>
  <c r="AG256" i="10"/>
  <c r="AN254" i="10"/>
  <c r="AG254" i="10"/>
  <c r="AN253" i="10"/>
  <c r="AG253" i="10"/>
  <c r="AN251" i="10"/>
  <c r="AG251" i="10"/>
  <c r="AN250" i="10"/>
  <c r="AG250" i="10"/>
  <c r="AN249" i="10"/>
  <c r="AG249" i="10"/>
  <c r="AN247" i="10"/>
  <c r="AG247" i="10"/>
  <c r="AN246" i="10"/>
  <c r="AG246" i="10"/>
  <c r="AN245" i="10"/>
  <c r="AG245" i="10"/>
  <c r="AN243" i="10"/>
  <c r="AG243" i="10"/>
  <c r="AN242" i="10"/>
  <c r="AG242" i="10"/>
  <c r="AN241" i="10"/>
  <c r="AG241" i="10"/>
  <c r="AN239" i="10"/>
  <c r="AG239" i="10"/>
  <c r="AN238" i="10"/>
  <c r="AG238" i="10"/>
  <c r="AN237" i="10"/>
  <c r="AG237" i="10"/>
  <c r="AN235" i="10"/>
  <c r="AG235" i="10"/>
  <c r="AN234" i="10"/>
  <c r="AG234" i="10"/>
  <c r="AN233" i="10"/>
  <c r="AG233" i="10"/>
  <c r="AU232" i="10"/>
  <c r="AT232" i="10"/>
  <c r="AQ232" i="10"/>
  <c r="AP232" i="10"/>
  <c r="AO232" i="10"/>
  <c r="AM232" i="10"/>
  <c r="AL232" i="10"/>
  <c r="AK232" i="10"/>
  <c r="AJ232" i="10"/>
  <c r="AI232" i="10"/>
  <c r="AH232" i="10"/>
  <c r="AN231" i="10"/>
  <c r="AG231" i="10"/>
  <c r="AN230" i="10"/>
  <c r="AG230" i="10"/>
  <c r="AN229" i="10"/>
  <c r="AG229" i="10"/>
  <c r="AN228" i="10"/>
  <c r="AG228" i="10"/>
  <c r="AN227" i="10"/>
  <c r="AG227" i="10"/>
  <c r="AN226" i="10"/>
  <c r="AG226" i="10"/>
  <c r="AU225" i="10"/>
  <c r="AT225" i="10"/>
  <c r="AQ225" i="10"/>
  <c r="AP225" i="10"/>
  <c r="AO225" i="10"/>
  <c r="AM225" i="10"/>
  <c r="AL225" i="10"/>
  <c r="AK225" i="10"/>
  <c r="AJ225" i="10"/>
  <c r="AI225" i="10"/>
  <c r="AH225" i="10"/>
  <c r="AN224" i="10"/>
  <c r="AG224" i="10"/>
  <c r="AN223" i="10"/>
  <c r="AG223" i="10"/>
  <c r="AN222" i="10"/>
  <c r="AG222" i="10"/>
  <c r="AN221" i="10"/>
  <c r="AG221" i="10"/>
  <c r="AN220" i="10"/>
  <c r="AG220" i="10"/>
  <c r="AN219" i="10"/>
  <c r="AG219" i="10"/>
  <c r="AN218" i="10"/>
  <c r="AG218" i="10"/>
  <c r="AU217" i="10"/>
  <c r="AT217" i="10"/>
  <c r="AQ217" i="10"/>
  <c r="AP217" i="10"/>
  <c r="AO217" i="10"/>
  <c r="AM217" i="10"/>
  <c r="AL217" i="10"/>
  <c r="AK217" i="10"/>
  <c r="AJ217" i="10"/>
  <c r="AI217" i="10"/>
  <c r="AH217" i="10"/>
  <c r="AN216" i="10"/>
  <c r="AG216" i="10"/>
  <c r="AN215" i="10"/>
  <c r="AG215" i="10"/>
  <c r="AN214" i="10"/>
  <c r="AG214" i="10"/>
  <c r="AN213" i="10"/>
  <c r="AG213" i="10"/>
  <c r="AN212" i="10"/>
  <c r="AG212" i="10"/>
  <c r="AN211" i="10"/>
  <c r="AG211" i="10"/>
  <c r="AU210" i="10"/>
  <c r="AT210" i="10"/>
  <c r="AQ210" i="10"/>
  <c r="AP210" i="10"/>
  <c r="AO210" i="10"/>
  <c r="AM210" i="10"/>
  <c r="AL210" i="10"/>
  <c r="AK210" i="10"/>
  <c r="AJ210" i="10"/>
  <c r="AI210" i="10"/>
  <c r="AH210" i="10"/>
  <c r="AN209" i="10"/>
  <c r="AG209" i="10"/>
  <c r="AN208" i="10"/>
  <c r="AG208" i="10"/>
  <c r="AN207" i="10"/>
  <c r="AG207" i="10"/>
  <c r="AN206" i="10"/>
  <c r="AG206" i="10"/>
  <c r="AN205" i="10"/>
  <c r="AG205" i="10"/>
  <c r="AN204" i="10"/>
  <c r="AG204" i="10"/>
  <c r="AN202" i="10"/>
  <c r="AG202" i="10"/>
  <c r="AN201" i="10"/>
  <c r="AG201" i="10"/>
  <c r="AN200" i="10"/>
  <c r="AG200" i="10"/>
  <c r="AN199" i="10"/>
  <c r="AG199" i="10"/>
  <c r="AU198" i="10"/>
  <c r="AT198" i="10"/>
  <c r="AQ198" i="10"/>
  <c r="AP198" i="10"/>
  <c r="AO198" i="10"/>
  <c r="AM198" i="10"/>
  <c r="AL198" i="10"/>
  <c r="AK198" i="10"/>
  <c r="AJ198" i="10"/>
  <c r="AI198" i="10"/>
  <c r="AH198" i="10"/>
  <c r="AN197" i="10"/>
  <c r="AG197" i="10"/>
  <c r="AN196" i="10"/>
  <c r="AG196" i="10"/>
  <c r="AN195" i="10"/>
  <c r="AG195" i="10"/>
  <c r="AN193" i="10"/>
  <c r="AG193" i="10"/>
  <c r="AN192" i="10"/>
  <c r="AG192" i="10"/>
  <c r="AN191" i="10"/>
  <c r="AG191" i="10"/>
  <c r="AN190" i="10"/>
  <c r="AG190" i="10"/>
  <c r="AN189" i="10"/>
  <c r="AG189" i="10"/>
  <c r="AN188" i="10"/>
  <c r="AG188" i="10"/>
  <c r="AN187" i="10"/>
  <c r="AG187" i="10"/>
  <c r="AN186" i="10"/>
  <c r="AG186" i="10"/>
  <c r="AN184" i="10"/>
  <c r="AG184" i="10"/>
  <c r="AN182" i="10"/>
  <c r="AG182" i="10"/>
  <c r="AN181" i="10"/>
  <c r="AG181" i="10"/>
  <c r="AN180" i="10"/>
  <c r="AG180" i="10"/>
  <c r="AN179" i="10"/>
  <c r="AG179" i="10"/>
  <c r="AN178" i="10"/>
  <c r="AG178" i="10"/>
  <c r="AN177" i="10"/>
  <c r="AG177" i="10"/>
  <c r="AN176" i="10"/>
  <c r="AG176" i="10"/>
  <c r="AN175" i="10"/>
  <c r="AG175" i="10"/>
  <c r="AN174" i="10"/>
  <c r="AG174" i="10"/>
  <c r="AU173" i="10"/>
  <c r="AT173" i="10"/>
  <c r="AQ173" i="10"/>
  <c r="AP173" i="10"/>
  <c r="AO173" i="10"/>
  <c r="AM173" i="10"/>
  <c r="AL173" i="10"/>
  <c r="AK173" i="10"/>
  <c r="AJ173" i="10"/>
  <c r="AI173" i="10"/>
  <c r="AH173" i="10"/>
  <c r="AN172" i="10"/>
  <c r="AG172" i="10"/>
  <c r="AN171" i="10"/>
  <c r="AG171" i="10"/>
  <c r="AN170" i="10"/>
  <c r="AG170" i="10"/>
  <c r="AN169" i="10"/>
  <c r="AG169" i="10"/>
  <c r="AN168" i="10"/>
  <c r="AG168" i="10"/>
  <c r="AN167" i="10"/>
  <c r="AG167" i="10"/>
  <c r="AN166" i="10"/>
  <c r="AG166" i="10"/>
  <c r="AN165" i="10"/>
  <c r="AG165" i="10"/>
  <c r="AN164" i="10"/>
  <c r="AG164" i="10"/>
  <c r="AN163" i="10"/>
  <c r="AG163" i="10"/>
  <c r="AU162" i="10"/>
  <c r="AT162" i="10"/>
  <c r="AQ162" i="10"/>
  <c r="AP162" i="10"/>
  <c r="AO162" i="10"/>
  <c r="AM162" i="10"/>
  <c r="AL162" i="10"/>
  <c r="AK162" i="10"/>
  <c r="AJ162" i="10"/>
  <c r="AI162" i="10"/>
  <c r="AH162" i="10"/>
  <c r="AN161" i="10"/>
  <c r="AG161" i="10"/>
  <c r="AN160" i="10"/>
  <c r="AG160" i="10"/>
  <c r="AN159" i="10"/>
  <c r="AG159" i="10"/>
  <c r="AN158" i="10"/>
  <c r="AG158" i="10"/>
  <c r="AN157" i="10"/>
  <c r="AG157" i="10"/>
  <c r="AN155" i="10"/>
  <c r="AG155" i="10"/>
  <c r="AN154" i="10"/>
  <c r="AG154" i="10"/>
  <c r="AN153" i="10"/>
  <c r="AG153" i="10"/>
  <c r="AN152" i="10"/>
  <c r="AG152" i="10"/>
  <c r="AN151" i="10"/>
  <c r="AG151" i="10"/>
  <c r="AN150" i="10"/>
  <c r="AG150" i="10"/>
  <c r="AU149" i="10"/>
  <c r="AT149" i="10"/>
  <c r="AQ149" i="10"/>
  <c r="AO149" i="10"/>
  <c r="AM149" i="10"/>
  <c r="AL149" i="10"/>
  <c r="AK149" i="10"/>
  <c r="AJ149" i="10"/>
  <c r="AI149" i="10"/>
  <c r="AH149" i="10"/>
  <c r="AN148" i="10"/>
  <c r="AG148" i="10"/>
  <c r="AN147" i="10"/>
  <c r="AG147" i="10"/>
  <c r="AN146" i="10"/>
  <c r="AG146" i="10"/>
  <c r="AN145" i="10"/>
  <c r="AG145" i="10"/>
  <c r="BR144" i="10"/>
  <c r="AG144" i="10"/>
  <c r="AU143" i="10"/>
  <c r="AT143" i="10"/>
  <c r="AQ143" i="10"/>
  <c r="AP143" i="10"/>
  <c r="AO143" i="10"/>
  <c r="AM143" i="10"/>
  <c r="AL143" i="10"/>
  <c r="AK143" i="10"/>
  <c r="AJ143" i="10"/>
  <c r="AI143" i="10"/>
  <c r="AH143" i="10"/>
  <c r="AN142" i="10"/>
  <c r="AG142" i="10"/>
  <c r="AN141" i="10"/>
  <c r="AG141" i="10"/>
  <c r="AN140" i="10"/>
  <c r="AG140" i="10"/>
  <c r="AN139" i="10"/>
  <c r="AG139" i="10"/>
  <c r="AN138" i="10"/>
  <c r="AG138" i="10"/>
  <c r="AT137" i="10"/>
  <c r="AT203" i="10" s="1"/>
  <c r="AT244" i="10" s="1"/>
  <c r="AT34" i="10" s="1"/>
  <c r="AT37" i="10" s="1"/>
  <c r="AT255" i="10" s="1"/>
  <c r="AQ137" i="10"/>
  <c r="AK137" i="10"/>
  <c r="AK203" i="10" s="1"/>
  <c r="AK244" i="10" s="1"/>
  <c r="AK34" i="10" s="1"/>
  <c r="AK37" i="10" s="1"/>
  <c r="AK255" i="10" s="1"/>
  <c r="AJ137" i="10"/>
  <c r="AJ203" i="10" s="1"/>
  <c r="AJ244" i="10" s="1"/>
  <c r="AJ34" i="10" s="1"/>
  <c r="AJ37" i="10" s="1"/>
  <c r="AJ255" i="10" s="1"/>
  <c r="AN136" i="10"/>
  <c r="AG136" i="10"/>
  <c r="AN135" i="10"/>
  <c r="AG135" i="10"/>
  <c r="AU134" i="10"/>
  <c r="AT134" i="10"/>
  <c r="AT156" i="10" s="1"/>
  <c r="AQ134" i="10"/>
  <c r="AQ156" i="10" s="1"/>
  <c r="AP134" i="10"/>
  <c r="AP137" i="10" s="1"/>
  <c r="AO134" i="10"/>
  <c r="AO137" i="10" s="1"/>
  <c r="AM134" i="10"/>
  <c r="AL134" i="10"/>
  <c r="AK134" i="10"/>
  <c r="AK156" i="10" s="1"/>
  <c r="AJ134" i="10"/>
  <c r="AJ156" i="10" s="1"/>
  <c r="AI134" i="10"/>
  <c r="AI137" i="10" s="1"/>
  <c r="AH134" i="10"/>
  <c r="AH137" i="10" s="1"/>
  <c r="AN133" i="10"/>
  <c r="AG133" i="10"/>
  <c r="AN132" i="10"/>
  <c r="AG132" i="10"/>
  <c r="AN131" i="10"/>
  <c r="AG131" i="10"/>
  <c r="AU130" i="10"/>
  <c r="AT130" i="10"/>
  <c r="AQ130" i="10"/>
  <c r="AP130" i="10"/>
  <c r="AO130" i="10"/>
  <c r="AM130" i="10"/>
  <c r="AL130" i="10"/>
  <c r="AK130" i="10"/>
  <c r="AJ130" i="10"/>
  <c r="AI130" i="10"/>
  <c r="AH130" i="10"/>
  <c r="AN129" i="10"/>
  <c r="AG129" i="10"/>
  <c r="AN128" i="10"/>
  <c r="AG128" i="10"/>
  <c r="AU127" i="10"/>
  <c r="AT127" i="10"/>
  <c r="AQ127" i="10"/>
  <c r="AP127" i="10"/>
  <c r="AO127" i="10"/>
  <c r="AM127" i="10"/>
  <c r="AL127" i="10"/>
  <c r="AK127" i="10"/>
  <c r="AJ127" i="10"/>
  <c r="AI127" i="10"/>
  <c r="AH127" i="10"/>
  <c r="AN126" i="10"/>
  <c r="AG126" i="10"/>
  <c r="AN125" i="10"/>
  <c r="AG125" i="10"/>
  <c r="AN123" i="10"/>
  <c r="AG123" i="10"/>
  <c r="AN122" i="10"/>
  <c r="AG122" i="10"/>
  <c r="AN121" i="10"/>
  <c r="AG121" i="10"/>
  <c r="AN120" i="10"/>
  <c r="AG120" i="10"/>
  <c r="AU119" i="10"/>
  <c r="AT119" i="10"/>
  <c r="AQ119" i="10"/>
  <c r="AP119" i="10"/>
  <c r="AO119" i="10"/>
  <c r="AM119" i="10"/>
  <c r="AL119" i="10"/>
  <c r="AK119" i="10"/>
  <c r="AJ119" i="10"/>
  <c r="AI119" i="10"/>
  <c r="AH119" i="10"/>
  <c r="AN118" i="10"/>
  <c r="AG118" i="10"/>
  <c r="AN117" i="10"/>
  <c r="AG117" i="10"/>
  <c r="AN116" i="10"/>
  <c r="AG116" i="10"/>
  <c r="AN115" i="10"/>
  <c r="AG115" i="10"/>
  <c r="AU114" i="10"/>
  <c r="AT114" i="10"/>
  <c r="AQ114" i="10"/>
  <c r="AP114" i="10"/>
  <c r="AO114" i="10"/>
  <c r="AM114" i="10"/>
  <c r="AL114" i="10"/>
  <c r="AK114" i="10"/>
  <c r="AJ114" i="10"/>
  <c r="AI114" i="10"/>
  <c r="AH114" i="10"/>
  <c r="AN113" i="10"/>
  <c r="AG113" i="10"/>
  <c r="AN112" i="10"/>
  <c r="AG112" i="10"/>
  <c r="AN111" i="10"/>
  <c r="AG111" i="10"/>
  <c r="AN110" i="10"/>
  <c r="AG110" i="10"/>
  <c r="AU109" i="10"/>
  <c r="AT109" i="10"/>
  <c r="AQ109" i="10"/>
  <c r="AP109" i="10"/>
  <c r="AO109" i="10"/>
  <c r="AM109" i="10"/>
  <c r="AL109" i="10"/>
  <c r="AK109" i="10"/>
  <c r="AJ109" i="10"/>
  <c r="AI109" i="10"/>
  <c r="AH109" i="10"/>
  <c r="AN108" i="10"/>
  <c r="AG108" i="10"/>
  <c r="AN107" i="10"/>
  <c r="AG107" i="10"/>
  <c r="AN106" i="10"/>
  <c r="AG106" i="10"/>
  <c r="AN105" i="10"/>
  <c r="AG105" i="10"/>
  <c r="AN103" i="10"/>
  <c r="AG103" i="10"/>
  <c r="AN102" i="10"/>
  <c r="AG102" i="10"/>
  <c r="AN101" i="10"/>
  <c r="AG101" i="10"/>
  <c r="AN100" i="10"/>
  <c r="AG100" i="10"/>
  <c r="AU99" i="10"/>
  <c r="AU124" i="10" s="1"/>
  <c r="AU259" i="10" s="1"/>
  <c r="AT99" i="10"/>
  <c r="AT124" i="10" s="1"/>
  <c r="AT259" i="10" s="1"/>
  <c r="AN98" i="10"/>
  <c r="AG98" i="10"/>
  <c r="AN97" i="10"/>
  <c r="AG97" i="10"/>
  <c r="AN96" i="10"/>
  <c r="AG96" i="10"/>
  <c r="AN95" i="10"/>
  <c r="AG95" i="10"/>
  <c r="AN94" i="10"/>
  <c r="AG94" i="10"/>
  <c r="AN93" i="10"/>
  <c r="AG93" i="10"/>
  <c r="AN92" i="10"/>
  <c r="AG92" i="10"/>
  <c r="AN91" i="10"/>
  <c r="AY91" i="10"/>
  <c r="AN89" i="10"/>
  <c r="AG89" i="10"/>
  <c r="AN88" i="10"/>
  <c r="AG88" i="10"/>
  <c r="AN87" i="10"/>
  <c r="AG87" i="10"/>
  <c r="AN86" i="10"/>
  <c r="AG86" i="10"/>
  <c r="AN84" i="10"/>
  <c r="AG84" i="10"/>
  <c r="AN83" i="10"/>
  <c r="AG83" i="10"/>
  <c r="AN82" i="10"/>
  <c r="AG82" i="10"/>
  <c r="AN81" i="10"/>
  <c r="AG81" i="10"/>
  <c r="AU80" i="10"/>
  <c r="AM80" i="10"/>
  <c r="AL80" i="10"/>
  <c r="AN79" i="10"/>
  <c r="AG79" i="10"/>
  <c r="AN78" i="10"/>
  <c r="AG78" i="10"/>
  <c r="AN77" i="10"/>
  <c r="AG77" i="10"/>
  <c r="AN75" i="10"/>
  <c r="AG75" i="10"/>
  <c r="AN74" i="10"/>
  <c r="AG74" i="10"/>
  <c r="AN73" i="10"/>
  <c r="AG73" i="10"/>
  <c r="AN72" i="10"/>
  <c r="AG72" i="10"/>
  <c r="AN70" i="10"/>
  <c r="AG70" i="10"/>
  <c r="AN69" i="10"/>
  <c r="AG69" i="10"/>
  <c r="AN68" i="10"/>
  <c r="AG68" i="10"/>
  <c r="AN67" i="10"/>
  <c r="AG67" i="10"/>
  <c r="AN65" i="10"/>
  <c r="AG65" i="10"/>
  <c r="AN64" i="10"/>
  <c r="AG64" i="10"/>
  <c r="AN63" i="10"/>
  <c r="AG63" i="10"/>
  <c r="AU62" i="10"/>
  <c r="AT62" i="10"/>
  <c r="AT80" i="10" s="1"/>
  <c r="AQ62" i="10"/>
  <c r="AQ80" i="10" s="1"/>
  <c r="AP62" i="10"/>
  <c r="AP80" i="10" s="1"/>
  <c r="AO62" i="10"/>
  <c r="AO80" i="10" s="1"/>
  <c r="AM62" i="10"/>
  <c r="AL62" i="10"/>
  <c r="AK62" i="10"/>
  <c r="AK80" i="10" s="1"/>
  <c r="AJ62" i="10"/>
  <c r="AJ80" i="10" s="1"/>
  <c r="AI62" i="10"/>
  <c r="AI80" i="10" s="1"/>
  <c r="AH62" i="10"/>
  <c r="AH80" i="10" s="1"/>
  <c r="AN61" i="10"/>
  <c r="AG61" i="10"/>
  <c r="AN60" i="10"/>
  <c r="AG60" i="10"/>
  <c r="AU59" i="10"/>
  <c r="AT59" i="10"/>
  <c r="AQ59" i="10"/>
  <c r="AP59" i="10"/>
  <c r="AO59" i="10"/>
  <c r="AM59" i="10"/>
  <c r="AL59" i="10"/>
  <c r="AK59" i="10"/>
  <c r="AJ59" i="10"/>
  <c r="AI59" i="10"/>
  <c r="AH59" i="10"/>
  <c r="AN58" i="10"/>
  <c r="AG58" i="10"/>
  <c r="AN57" i="10"/>
  <c r="AG57" i="10"/>
  <c r="AN56" i="10"/>
  <c r="AG56" i="10"/>
  <c r="AN55" i="10"/>
  <c r="AG55" i="10"/>
  <c r="AN53" i="10"/>
  <c r="AG53" i="10"/>
  <c r="AN52" i="10"/>
  <c r="AG52" i="10"/>
  <c r="AN50" i="10"/>
  <c r="AG50" i="10"/>
  <c r="AN49" i="10"/>
  <c r="AG49" i="10"/>
  <c r="AN48" i="10"/>
  <c r="AG48" i="10"/>
  <c r="AU47" i="10"/>
  <c r="AT47" i="10"/>
  <c r="AQ47" i="10"/>
  <c r="AP47" i="10"/>
  <c r="AO47" i="10"/>
  <c r="AM47" i="10"/>
  <c r="AL47" i="10"/>
  <c r="AK47" i="10"/>
  <c r="AJ47" i="10"/>
  <c r="AI47" i="10"/>
  <c r="AH47" i="10"/>
  <c r="AN46" i="10"/>
  <c r="AG46" i="10"/>
  <c r="AN45" i="10"/>
  <c r="AG45" i="10"/>
  <c r="AU44" i="10"/>
  <c r="AU54" i="10" s="1"/>
  <c r="AU252" i="10" s="1"/>
  <c r="AU41" i="10" s="1"/>
  <c r="AU194" i="10" s="1"/>
  <c r="AU10" i="10" s="1"/>
  <c r="AU26" i="10" s="1"/>
  <c r="AT44" i="10"/>
  <c r="AT54" i="10" s="1"/>
  <c r="AT252" i="10" s="1"/>
  <c r="AT41" i="10" s="1"/>
  <c r="AT194" i="10" s="1"/>
  <c r="AT10" i="10" s="1"/>
  <c r="AT26" i="10" s="1"/>
  <c r="AQ44" i="10"/>
  <c r="AQ54" i="10" s="1"/>
  <c r="AQ252" i="10" s="1"/>
  <c r="AQ41" i="10" s="1"/>
  <c r="AQ194" i="10" s="1"/>
  <c r="AQ10" i="10" s="1"/>
  <c r="AQ26" i="10" s="1"/>
  <c r="AP44" i="10"/>
  <c r="AP54" i="10" s="1"/>
  <c r="AP252" i="10" s="1"/>
  <c r="AP41" i="10" s="1"/>
  <c r="AP194" i="10" s="1"/>
  <c r="AP10" i="10" s="1"/>
  <c r="AP26" i="10" s="1"/>
  <c r="AO44" i="10"/>
  <c r="AO54" i="10" s="1"/>
  <c r="AO252" i="10" s="1"/>
  <c r="AO41" i="10" s="1"/>
  <c r="AO194" i="10" s="1"/>
  <c r="AO10" i="10" s="1"/>
  <c r="AO26" i="10" s="1"/>
  <c r="AM44" i="10"/>
  <c r="AM54" i="10" s="1"/>
  <c r="AM252" i="10" s="1"/>
  <c r="AM41" i="10" s="1"/>
  <c r="AM194" i="10" s="1"/>
  <c r="AM10" i="10" s="1"/>
  <c r="AM26" i="10" s="1"/>
  <c r="AL44" i="10"/>
  <c r="AL54" i="10" s="1"/>
  <c r="AL252" i="10" s="1"/>
  <c r="AL41" i="10" s="1"/>
  <c r="AL194" i="10" s="1"/>
  <c r="AL10" i="10" s="1"/>
  <c r="AL26" i="10" s="1"/>
  <c r="AK44" i="10"/>
  <c r="AK54" i="10" s="1"/>
  <c r="AK252" i="10" s="1"/>
  <c r="AK41" i="10" s="1"/>
  <c r="AK194" i="10" s="1"/>
  <c r="AK10" i="10" s="1"/>
  <c r="AK26" i="10" s="1"/>
  <c r="AJ44" i="10"/>
  <c r="AJ54" i="10" s="1"/>
  <c r="AJ252" i="10" s="1"/>
  <c r="AJ41" i="10" s="1"/>
  <c r="AJ194" i="10" s="1"/>
  <c r="AJ10" i="10" s="1"/>
  <c r="AJ26" i="10" s="1"/>
  <c r="AI44" i="10"/>
  <c r="AI54" i="10" s="1"/>
  <c r="AI252" i="10" s="1"/>
  <c r="AI41" i="10" s="1"/>
  <c r="AI194" i="10" s="1"/>
  <c r="AI10" i="10" s="1"/>
  <c r="AI26" i="10" s="1"/>
  <c r="AH44" i="10"/>
  <c r="AH54" i="10" s="1"/>
  <c r="AH252" i="10" s="1"/>
  <c r="AH41" i="10" s="1"/>
  <c r="AH194" i="10" s="1"/>
  <c r="AH10" i="10" s="1"/>
  <c r="AH26" i="10" s="1"/>
  <c r="AN43" i="10"/>
  <c r="AG43" i="10"/>
  <c r="AN42" i="10"/>
  <c r="AG42" i="10"/>
  <c r="AN40" i="10"/>
  <c r="AG40" i="10"/>
  <c r="AN39" i="10"/>
  <c r="AG39" i="10"/>
  <c r="AN38" i="10"/>
  <c r="AG38" i="10"/>
  <c r="AN36" i="10"/>
  <c r="AG36" i="10"/>
  <c r="AN35" i="10"/>
  <c r="AG35" i="10"/>
  <c r="AN33" i="10"/>
  <c r="AG33" i="10"/>
  <c r="AN32" i="10"/>
  <c r="AG32" i="10"/>
  <c r="AN31" i="10"/>
  <c r="AG31" i="10"/>
  <c r="AN29" i="10"/>
  <c r="AG29" i="10"/>
  <c r="AN28" i="10"/>
  <c r="AG28" i="10"/>
  <c r="AN27" i="10"/>
  <c r="AG27" i="10"/>
  <c r="AN25" i="10"/>
  <c r="AG25" i="10"/>
  <c r="AN24" i="10"/>
  <c r="AG24" i="10"/>
  <c r="AN22" i="10"/>
  <c r="AG22" i="10"/>
  <c r="AN21" i="10"/>
  <c r="AG21" i="10"/>
  <c r="AU20" i="10"/>
  <c r="AT20" i="10"/>
  <c r="AQ20" i="10"/>
  <c r="AP20" i="10"/>
  <c r="AO20" i="10"/>
  <c r="AM20" i="10"/>
  <c r="AL20" i="10"/>
  <c r="AK20" i="10"/>
  <c r="AJ20" i="10"/>
  <c r="AI20" i="10"/>
  <c r="AH20" i="10"/>
  <c r="AN19" i="10"/>
  <c r="AG19" i="10"/>
  <c r="AN18" i="10"/>
  <c r="AG18" i="10"/>
  <c r="AU17" i="10"/>
  <c r="AT17" i="10"/>
  <c r="AQ17" i="10"/>
  <c r="AP17" i="10"/>
  <c r="AO17" i="10"/>
  <c r="AM17" i="10"/>
  <c r="AL17" i="10"/>
  <c r="AK17" i="10"/>
  <c r="AJ17" i="10"/>
  <c r="AI17" i="10"/>
  <c r="AH17" i="10"/>
  <c r="AN16" i="10"/>
  <c r="AG16" i="10"/>
  <c r="AN15" i="10"/>
  <c r="AG15" i="10"/>
  <c r="AU14" i="10"/>
  <c r="AT14" i="10"/>
  <c r="AQ14" i="10"/>
  <c r="AP14" i="10"/>
  <c r="AO14" i="10"/>
  <c r="AM14" i="10"/>
  <c r="AL14" i="10"/>
  <c r="AK14" i="10"/>
  <c r="AJ14" i="10"/>
  <c r="AI14" i="10"/>
  <c r="AH14" i="10"/>
  <c r="AN13" i="10"/>
  <c r="AG13" i="10"/>
  <c r="AN12" i="10"/>
  <c r="AG12" i="10"/>
  <c r="AN11" i="10"/>
  <c r="AG11" i="10"/>
  <c r="AN9" i="10"/>
  <c r="AG9" i="10"/>
  <c r="AN8" i="10"/>
  <c r="AG8" i="10"/>
  <c r="AN7" i="10"/>
  <c r="AG7" i="10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BD299" i="11"/>
  <c r="BC299" i="11"/>
  <c r="BB299" i="11"/>
  <c r="BA299" i="11"/>
  <c r="AZ299" i="11"/>
  <c r="AY299" i="11"/>
  <c r="AX299" i="11"/>
  <c r="AW299" i="11"/>
  <c r="AV299" i="11"/>
  <c r="AU299" i="11"/>
  <c r="AT299" i="11"/>
  <c r="AS299" i="11"/>
  <c r="AR299" i="11"/>
  <c r="AQ299" i="11"/>
  <c r="AP299" i="11"/>
  <c r="AO299" i="11"/>
  <c r="AN299" i="11"/>
  <c r="AM299" i="11"/>
  <c r="AL299" i="11"/>
  <c r="AK299" i="11"/>
  <c r="AJ299" i="11"/>
  <c r="AI299" i="11"/>
  <c r="AH299" i="11"/>
  <c r="AG299" i="11"/>
  <c r="AF299" i="11"/>
  <c r="AE299" i="11"/>
  <c r="AD299" i="11"/>
  <c r="AC299" i="11"/>
  <c r="AB299" i="11"/>
  <c r="AA299" i="11"/>
  <c r="Z299" i="11"/>
  <c r="Y299" i="11"/>
  <c r="X299" i="11"/>
  <c r="W299" i="11"/>
  <c r="V299" i="11"/>
  <c r="U299" i="11"/>
  <c r="T299" i="11"/>
  <c r="S299" i="11"/>
  <c r="R299" i="11"/>
  <c r="Q299" i="11"/>
  <c r="P299" i="11"/>
  <c r="O299" i="11"/>
  <c r="N299" i="11"/>
  <c r="M299" i="11"/>
  <c r="L299" i="11"/>
  <c r="K299" i="11"/>
  <c r="J299" i="11"/>
  <c r="I299" i="11"/>
  <c r="H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P298" i="11"/>
  <c r="O298" i="11"/>
  <c r="M298" i="11"/>
  <c r="L298" i="11"/>
  <c r="K298" i="11"/>
  <c r="J298" i="11"/>
  <c r="I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P297" i="11"/>
  <c r="O297" i="11"/>
  <c r="M297" i="11"/>
  <c r="J297" i="11"/>
  <c r="I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P296" i="11"/>
  <c r="O296" i="11"/>
  <c r="M296" i="11"/>
  <c r="J296" i="11"/>
  <c r="I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P295" i="11"/>
  <c r="O295" i="11"/>
  <c r="M295" i="11"/>
  <c r="J295" i="11"/>
  <c r="I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P294" i="11"/>
  <c r="O294" i="11"/>
  <c r="M294" i="11"/>
  <c r="J294" i="11"/>
  <c r="I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P293" i="11"/>
  <c r="O293" i="11"/>
  <c r="M293" i="11"/>
  <c r="J293" i="11"/>
  <c r="I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P292" i="11"/>
  <c r="O292" i="11"/>
  <c r="M292" i="11"/>
  <c r="J292" i="11"/>
  <c r="I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P291" i="11"/>
  <c r="O291" i="11"/>
  <c r="M291" i="11"/>
  <c r="L291" i="11"/>
  <c r="K291" i="11"/>
  <c r="J291" i="11"/>
  <c r="I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P290" i="11"/>
  <c r="O290" i="11"/>
  <c r="M290" i="11"/>
  <c r="L290" i="11"/>
  <c r="K290" i="11"/>
  <c r="J290" i="11"/>
  <c r="I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P289" i="11"/>
  <c r="O289" i="11"/>
  <c r="M289" i="11"/>
  <c r="L289" i="11"/>
  <c r="K289" i="11"/>
  <c r="J289" i="11"/>
  <c r="I289" i="11"/>
  <c r="AR288" i="11"/>
  <c r="AQ288" i="11"/>
  <c r="AP288" i="11"/>
  <c r="AO288" i="11"/>
  <c r="AN288" i="11"/>
  <c r="AM288" i="11"/>
  <c r="AL288" i="11"/>
  <c r="AH288" i="11"/>
  <c r="AG288" i="11"/>
  <c r="AF288" i="11"/>
  <c r="W288" i="11"/>
  <c r="V288" i="11"/>
  <c r="U288" i="11"/>
  <c r="T288" i="11"/>
  <c r="S288" i="11"/>
  <c r="R288" i="11"/>
  <c r="P288" i="11"/>
  <c r="O288" i="11"/>
  <c r="M288" i="11"/>
  <c r="L288" i="11"/>
  <c r="K288" i="11"/>
  <c r="J288" i="11"/>
  <c r="I288" i="11"/>
  <c r="BD287" i="11"/>
  <c r="BC287" i="11"/>
  <c r="BB287" i="11"/>
  <c r="BA287" i="11"/>
  <c r="AZ287" i="11"/>
  <c r="AY287" i="11"/>
  <c r="AX287" i="11"/>
  <c r="AW287" i="11"/>
  <c r="AV287" i="11"/>
  <c r="AU287" i="11"/>
  <c r="AT287" i="11"/>
  <c r="AS287" i="11"/>
  <c r="AR287" i="11"/>
  <c r="AQ287" i="11"/>
  <c r="AP287" i="11"/>
  <c r="AO287" i="11"/>
  <c r="AN287" i="11"/>
  <c r="AM287" i="11"/>
  <c r="AL287" i="11"/>
  <c r="AK287" i="11"/>
  <c r="AJ287" i="11"/>
  <c r="AI287" i="11"/>
  <c r="AH287" i="11"/>
  <c r="AG287" i="11"/>
  <c r="AF287" i="11"/>
  <c r="AE287" i="11"/>
  <c r="AD287" i="11"/>
  <c r="AC287" i="11"/>
  <c r="AB287" i="11"/>
  <c r="AA287" i="11"/>
  <c r="Z287" i="11"/>
  <c r="Y287" i="11"/>
  <c r="X287" i="11"/>
  <c r="W287" i="11"/>
  <c r="V287" i="11"/>
  <c r="U287" i="11"/>
  <c r="T287" i="11"/>
  <c r="S287" i="11"/>
  <c r="R287" i="11"/>
  <c r="Q287" i="11"/>
  <c r="P287" i="11"/>
  <c r="O287" i="11"/>
  <c r="N287" i="11"/>
  <c r="M287" i="11"/>
  <c r="L287" i="11"/>
  <c r="K287" i="11"/>
  <c r="J287" i="11"/>
  <c r="I287" i="11"/>
  <c r="H287" i="11"/>
  <c r="AR286" i="11"/>
  <c r="AQ286" i="11"/>
  <c r="AP286" i="11"/>
  <c r="AO286" i="11"/>
  <c r="AN286" i="11"/>
  <c r="AM286" i="11"/>
  <c r="AL286" i="11"/>
  <c r="AH286" i="11"/>
  <c r="AG286" i="11"/>
  <c r="AF286" i="11"/>
  <c r="W286" i="11"/>
  <c r="V286" i="11"/>
  <c r="U286" i="11"/>
  <c r="T286" i="11"/>
  <c r="S286" i="11"/>
  <c r="R286" i="11"/>
  <c r="P286" i="11"/>
  <c r="O286" i="11"/>
  <c r="M286" i="11"/>
  <c r="L286" i="11"/>
  <c r="K286" i="11"/>
  <c r="J286" i="11"/>
  <c r="I286" i="11"/>
  <c r="BD285" i="11"/>
  <c r="BC285" i="11"/>
  <c r="BB285" i="11"/>
  <c r="BA285" i="11"/>
  <c r="AZ285" i="11"/>
  <c r="AY285" i="11"/>
  <c r="AX285" i="11"/>
  <c r="AW285" i="11"/>
  <c r="AV285" i="11"/>
  <c r="AU285" i="11"/>
  <c r="AT285" i="11"/>
  <c r="AS285" i="11"/>
  <c r="AR285" i="11"/>
  <c r="AQ285" i="11"/>
  <c r="AP285" i="11"/>
  <c r="AO285" i="11"/>
  <c r="AN285" i="11"/>
  <c r="AM285" i="11"/>
  <c r="AL285" i="11"/>
  <c r="AK285" i="11"/>
  <c r="AJ285" i="11"/>
  <c r="AI285" i="11"/>
  <c r="AH285" i="11"/>
  <c r="AG285" i="11"/>
  <c r="AF285" i="11"/>
  <c r="AE285" i="11"/>
  <c r="AD285" i="11"/>
  <c r="AC285" i="11"/>
  <c r="AB285" i="11"/>
  <c r="AA285" i="11"/>
  <c r="Z285" i="11"/>
  <c r="Y285" i="11"/>
  <c r="X285" i="11"/>
  <c r="W285" i="11"/>
  <c r="V285" i="11"/>
  <c r="U285" i="11"/>
  <c r="T285" i="11"/>
  <c r="S285" i="11"/>
  <c r="R285" i="11"/>
  <c r="Q285" i="11"/>
  <c r="P285" i="11"/>
  <c r="O285" i="11"/>
  <c r="N285" i="11"/>
  <c r="M285" i="11"/>
  <c r="L285" i="11"/>
  <c r="K285" i="11"/>
  <c r="J285" i="11"/>
  <c r="I285" i="11"/>
  <c r="H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P284" i="11"/>
  <c r="O284" i="11"/>
  <c r="M284" i="11"/>
  <c r="L284" i="11"/>
  <c r="K284" i="11"/>
  <c r="J284" i="11"/>
  <c r="I284" i="11"/>
  <c r="AR283" i="11"/>
  <c r="AQ283" i="11"/>
  <c r="AP283" i="11"/>
  <c r="AO283" i="11"/>
  <c r="AN283" i="11"/>
  <c r="AM283" i="11"/>
  <c r="AL283" i="11"/>
  <c r="AH283" i="11"/>
  <c r="AG283" i="11"/>
  <c r="AF283" i="11"/>
  <c r="W283" i="11"/>
  <c r="V283" i="11"/>
  <c r="U283" i="11"/>
  <c r="T283" i="11"/>
  <c r="S283" i="11"/>
  <c r="R283" i="11"/>
  <c r="P283" i="11"/>
  <c r="O283" i="11"/>
  <c r="M283" i="11"/>
  <c r="L283" i="11"/>
  <c r="K283" i="11"/>
  <c r="J283" i="11"/>
  <c r="I283" i="11"/>
  <c r="CL91" i="10" l="1"/>
  <c r="CL99" i="10" s="1"/>
  <c r="BA23" i="10"/>
  <c r="CE280" i="10"/>
  <c r="CK149" i="10"/>
  <c r="CL85" i="10"/>
  <c r="M282" i="11"/>
  <c r="I282" i="11"/>
  <c r="P282" i="11"/>
  <c r="O282" i="11"/>
  <c r="J282" i="11"/>
  <c r="BN144" i="10"/>
  <c r="DE91" i="10"/>
  <c r="DC99" i="10"/>
  <c r="DC278" i="10" s="1"/>
  <c r="CY99" i="10"/>
  <c r="CY278" i="10" s="1"/>
  <c r="CZ279" i="10" s="1"/>
  <c r="CL236" i="10"/>
  <c r="BM91" i="10"/>
  <c r="BM99" i="10" s="1"/>
  <c r="BQ91" i="10"/>
  <c r="CD279" i="10"/>
  <c r="BZ279" i="10"/>
  <c r="CL259" i="10"/>
  <c r="CL80" i="10"/>
  <c r="CL76" i="10"/>
  <c r="CL149" i="10"/>
  <c r="CL51" i="10"/>
  <c r="CL104" i="10"/>
  <c r="BT265" i="10"/>
  <c r="CL59" i="10"/>
  <c r="CL41" i="10"/>
  <c r="CL114" i="10"/>
  <c r="CL66" i="10"/>
  <c r="CL252" i="10"/>
  <c r="BT62" i="10"/>
  <c r="CL119" i="10"/>
  <c r="CL162" i="10"/>
  <c r="CL30" i="10"/>
  <c r="BT26" i="10"/>
  <c r="BT252" i="10"/>
  <c r="CL225" i="10"/>
  <c r="BT134" i="10"/>
  <c r="BT130" i="10"/>
  <c r="CJ278" i="10"/>
  <c r="BT248" i="10"/>
  <c r="BT14" i="10"/>
  <c r="BT47" i="10"/>
  <c r="BT114" i="10"/>
  <c r="BT41" i="10"/>
  <c r="BT127" i="10"/>
  <c r="BT17" i="10"/>
  <c r="BT80" i="10"/>
  <c r="BT54" i="10"/>
  <c r="BT268" i="10"/>
  <c r="CL20" i="10"/>
  <c r="CL14" i="10"/>
  <c r="BT85" i="10"/>
  <c r="CL47" i="10"/>
  <c r="BT236" i="10"/>
  <c r="BT198" i="10"/>
  <c r="BT272" i="10"/>
  <c r="BT217" i="10"/>
  <c r="BT23" i="10"/>
  <c r="CL134" i="10"/>
  <c r="BT225" i="10"/>
  <c r="BT185" i="10"/>
  <c r="BT240" i="10"/>
  <c r="BT203" i="10"/>
  <c r="CF278" i="10"/>
  <c r="BT255" i="10"/>
  <c r="BT143" i="10"/>
  <c r="BT51" i="10"/>
  <c r="CL17" i="10"/>
  <c r="BT210" i="10"/>
  <c r="CL203" i="10"/>
  <c r="BT20" i="10"/>
  <c r="BT34" i="10"/>
  <c r="CL26" i="10"/>
  <c r="CL137" i="10"/>
  <c r="BT244" i="10"/>
  <c r="CL34" i="10"/>
  <c r="BT109" i="10"/>
  <c r="BT90" i="10"/>
  <c r="CL37" i="10"/>
  <c r="BT162" i="10"/>
  <c r="BU278" i="10"/>
  <c r="BT71" i="10"/>
  <c r="BT76" i="10"/>
  <c r="CL272" i="10"/>
  <c r="CL109" i="10"/>
  <c r="CL277" i="10"/>
  <c r="CL156" i="10"/>
  <c r="CG51" i="10"/>
  <c r="CL198" i="10"/>
  <c r="BT149" i="10"/>
  <c r="BT156" i="10"/>
  <c r="BT194" i="10"/>
  <c r="CG194" i="10"/>
  <c r="CL125" i="10"/>
  <c r="CL127" i="10" s="1"/>
  <c r="CK127" i="10"/>
  <c r="CK198" i="10"/>
  <c r="CB278" i="10"/>
  <c r="CL185" i="10"/>
  <c r="CL90" i="10"/>
  <c r="CL187" i="10"/>
  <c r="CL194" i="10" s="1"/>
  <c r="CK99" i="10"/>
  <c r="CK236" i="10"/>
  <c r="CG80" i="10"/>
  <c r="CL217" i="10"/>
  <c r="CL138" i="10"/>
  <c r="CL143" i="10" s="1"/>
  <c r="CL120" i="10"/>
  <c r="CL124" i="10" s="1"/>
  <c r="CK173" i="10"/>
  <c r="CK59" i="10"/>
  <c r="CG10" i="10"/>
  <c r="CL240" i="10"/>
  <c r="CL128" i="10"/>
  <c r="CL130" i="10" s="1"/>
  <c r="CL263" i="10"/>
  <c r="CL265" i="10" s="1"/>
  <c r="CK217" i="10"/>
  <c r="BT232" i="10"/>
  <c r="CL173" i="10"/>
  <c r="CG203" i="10"/>
  <c r="CG109" i="10"/>
  <c r="CL253" i="10"/>
  <c r="CL255" i="10" s="1"/>
  <c r="CK90" i="10"/>
  <c r="CL245" i="10"/>
  <c r="CL248" i="10" s="1"/>
  <c r="CL232" i="10"/>
  <c r="BT124" i="10"/>
  <c r="BT277" i="10"/>
  <c r="CL71" i="10"/>
  <c r="BT37" i="10"/>
  <c r="BT259" i="10"/>
  <c r="BT137" i="10"/>
  <c r="BT30" i="10"/>
  <c r="CK119" i="10"/>
  <c r="CK240" i="10"/>
  <c r="CG225" i="10"/>
  <c r="CK244" i="10"/>
  <c r="CL241" i="10"/>
  <c r="CL244" i="10" s="1"/>
  <c r="CK210" i="10"/>
  <c r="CK185" i="10"/>
  <c r="CG210" i="10"/>
  <c r="CK134" i="10"/>
  <c r="BT63" i="10"/>
  <c r="BT66" i="10" s="1"/>
  <c r="CL210" i="10"/>
  <c r="BT119" i="10"/>
  <c r="BT104" i="10"/>
  <c r="CL10" i="10"/>
  <c r="BT10" i="10"/>
  <c r="BT173" i="10"/>
  <c r="BT59" i="10"/>
  <c r="BT99" i="10"/>
  <c r="BA47" i="10"/>
  <c r="BA259" i="10"/>
  <c r="BA265" i="10"/>
  <c r="BA268" i="10"/>
  <c r="BA62" i="10"/>
  <c r="BA262" i="10"/>
  <c r="BA51" i="10"/>
  <c r="BA90" i="10"/>
  <c r="BA137" i="10"/>
  <c r="BA240" i="10"/>
  <c r="BA44" i="10"/>
  <c r="BA66" i="10"/>
  <c r="BA109" i="10"/>
  <c r="BA210" i="10"/>
  <c r="BA26" i="10"/>
  <c r="BA37" i="10"/>
  <c r="BA76" i="10"/>
  <c r="BA20" i="10"/>
  <c r="BA272" i="10"/>
  <c r="BA80" i="10"/>
  <c r="BA104" i="10"/>
  <c r="BA85" i="10"/>
  <c r="BA14" i="10"/>
  <c r="BA277" i="10"/>
  <c r="BA119" i="10"/>
  <c r="BA30" i="10"/>
  <c r="BA143" i="10"/>
  <c r="BA17" i="10"/>
  <c r="BA252" i="10"/>
  <c r="BA236" i="10"/>
  <c r="BA248" i="10"/>
  <c r="BA130" i="10"/>
  <c r="BA59" i="10"/>
  <c r="BA34" i="10"/>
  <c r="BA217" i="10"/>
  <c r="BI278" i="10"/>
  <c r="BA10" i="10"/>
  <c r="BA124" i="10"/>
  <c r="BA156" i="10"/>
  <c r="BA127" i="10"/>
  <c r="BA232" i="10"/>
  <c r="BA71" i="10"/>
  <c r="BA244" i="10"/>
  <c r="BA225" i="10"/>
  <c r="BA114" i="10"/>
  <c r="BR185" i="10"/>
  <c r="BR62" i="10"/>
  <c r="BA173" i="10"/>
  <c r="BA41" i="10"/>
  <c r="BR71" i="10"/>
  <c r="BA203" i="10"/>
  <c r="BR225" i="10"/>
  <c r="BR149" i="10"/>
  <c r="BR124" i="10"/>
  <c r="BR173" i="10"/>
  <c r="BA149" i="10"/>
  <c r="BR90" i="10"/>
  <c r="BR99" i="10"/>
  <c r="BA194" i="10"/>
  <c r="BR76" i="10"/>
  <c r="BR85" i="10"/>
  <c r="BR272" i="10"/>
  <c r="BR194" i="10"/>
  <c r="BR198" i="10"/>
  <c r="BA185" i="10"/>
  <c r="BA134" i="10"/>
  <c r="BA198" i="10"/>
  <c r="BB99" i="10"/>
  <c r="BB278" i="10" s="1"/>
  <c r="BA91" i="10"/>
  <c r="BA99" i="10" s="1"/>
  <c r="BA54" i="10"/>
  <c r="BA255" i="10"/>
  <c r="BA162" i="10"/>
  <c r="AF49" i="10"/>
  <c r="AN144" i="10"/>
  <c r="AN149" i="10" s="1"/>
  <c r="AZ144" i="10"/>
  <c r="AG262" i="10"/>
  <c r="AF227" i="10"/>
  <c r="AF177" i="10"/>
  <c r="AF184" i="10"/>
  <c r="AF158" i="10"/>
  <c r="AF234" i="10"/>
  <c r="AF9" i="10"/>
  <c r="AF105" i="10"/>
  <c r="AF18" i="10"/>
  <c r="AF142" i="10"/>
  <c r="AG272" i="10"/>
  <c r="AF55" i="10"/>
  <c r="AG17" i="10"/>
  <c r="AF70" i="10"/>
  <c r="AF61" i="10"/>
  <c r="AF65" i="10"/>
  <c r="AF120" i="10"/>
  <c r="AN127" i="10"/>
  <c r="AF166" i="10"/>
  <c r="AF209" i="10"/>
  <c r="AF250" i="10"/>
  <c r="AF266" i="10"/>
  <c r="AF110" i="10"/>
  <c r="AF112" i="10"/>
  <c r="AF75" i="10"/>
  <c r="AF78" i="10"/>
  <c r="AF89" i="10"/>
  <c r="AF96" i="10"/>
  <c r="AN198" i="10"/>
  <c r="AF22" i="10"/>
  <c r="AF179" i="10"/>
  <c r="AF196" i="10"/>
  <c r="AP30" i="10"/>
  <c r="AP71" i="10" s="1"/>
  <c r="AJ30" i="10"/>
  <c r="AJ71" i="10" s="1"/>
  <c r="AQ30" i="10"/>
  <c r="AQ71" i="10" s="1"/>
  <c r="AU66" i="10"/>
  <c r="AU236" i="10" s="1"/>
  <c r="AU23" i="10" s="1"/>
  <c r="AH156" i="10"/>
  <c r="AH203" i="10"/>
  <c r="AH244" i="10" s="1"/>
  <c r="AH34" i="10" s="1"/>
  <c r="AH37" i="10" s="1"/>
  <c r="AH255" i="10" s="1"/>
  <c r="AO156" i="10"/>
  <c r="AO203" i="10" s="1"/>
  <c r="AO244" i="10" s="1"/>
  <c r="AO34" i="10" s="1"/>
  <c r="AO37" i="10" s="1"/>
  <c r="AO255" i="10" s="1"/>
  <c r="AK30" i="10"/>
  <c r="AK71" i="10" s="1"/>
  <c r="AT30" i="10"/>
  <c r="AT71" i="10" s="1"/>
  <c r="AQ203" i="10"/>
  <c r="AQ244" i="10" s="1"/>
  <c r="AQ34" i="10" s="1"/>
  <c r="AQ37" i="10" s="1"/>
  <c r="AQ255" i="10" s="1"/>
  <c r="AL30" i="10"/>
  <c r="AL71" i="10" s="1"/>
  <c r="AU30" i="10"/>
  <c r="AU71" i="10" s="1"/>
  <c r="AI30" i="10"/>
  <c r="AI71" i="10" s="1"/>
  <c r="AT66" i="10"/>
  <c r="AT236" i="10" s="1"/>
  <c r="AT23" i="10" s="1"/>
  <c r="AT185" i="10"/>
  <c r="AM30" i="10"/>
  <c r="AM71" i="10" s="1"/>
  <c r="AH30" i="10"/>
  <c r="AH71" i="10"/>
  <c r="AO30" i="10"/>
  <c r="AO71" i="10"/>
  <c r="AL156" i="10"/>
  <c r="AU156" i="10"/>
  <c r="AN62" i="10"/>
  <c r="AF129" i="10"/>
  <c r="AI156" i="10"/>
  <c r="AI203" i="10" s="1"/>
  <c r="AI244" i="10" s="1"/>
  <c r="AI34" i="10" s="1"/>
  <c r="AI37" i="10" s="1"/>
  <c r="AI255" i="10" s="1"/>
  <c r="AP156" i="10"/>
  <c r="AP203" i="10" s="1"/>
  <c r="AP244" i="10" s="1"/>
  <c r="AP34" i="10" s="1"/>
  <c r="AP37" i="10" s="1"/>
  <c r="AP255" i="10" s="1"/>
  <c r="AF178" i="10"/>
  <c r="AF180" i="10"/>
  <c r="AF201" i="10"/>
  <c r="AF219" i="10"/>
  <c r="AF239" i="10"/>
  <c r="AL137" i="10"/>
  <c r="AU137" i="10"/>
  <c r="AM137" i="10"/>
  <c r="AF16" i="10"/>
  <c r="AF56" i="10"/>
  <c r="AF170" i="10"/>
  <c r="AF11" i="10"/>
  <c r="AF21" i="10"/>
  <c r="AF53" i="10"/>
  <c r="AN80" i="10"/>
  <c r="AF190" i="10"/>
  <c r="AF206" i="10"/>
  <c r="AF242" i="10"/>
  <c r="AF136" i="10"/>
  <c r="AF207" i="10"/>
  <c r="AN47" i="10"/>
  <c r="AF247" i="10"/>
  <c r="AF270" i="10"/>
  <c r="AF63" i="10"/>
  <c r="AF45" i="10"/>
  <c r="AF72" i="10"/>
  <c r="AF115" i="10"/>
  <c r="AF141" i="10"/>
  <c r="AF174" i="10"/>
  <c r="AF25" i="10"/>
  <c r="AF43" i="10"/>
  <c r="AG109" i="10"/>
  <c r="AN114" i="10"/>
  <c r="AG127" i="10"/>
  <c r="AN134" i="10"/>
  <c r="AF145" i="10"/>
  <c r="AF152" i="10"/>
  <c r="AF155" i="10"/>
  <c r="AF167" i="10"/>
  <c r="AF186" i="10"/>
  <c r="AF192" i="10"/>
  <c r="AF212" i="10"/>
  <c r="AF215" i="10"/>
  <c r="AF218" i="10"/>
  <c r="AF222" i="10"/>
  <c r="AF238" i="10"/>
  <c r="AF256" i="10"/>
  <c r="AF260" i="10"/>
  <c r="AF19" i="10"/>
  <c r="AF39" i="10"/>
  <c r="AF57" i="10"/>
  <c r="AF87" i="10"/>
  <c r="AF98" i="10"/>
  <c r="AF125" i="10"/>
  <c r="AF140" i="10"/>
  <c r="AF169" i="10"/>
  <c r="AF175" i="10"/>
  <c r="AF214" i="10"/>
  <c r="AF237" i="10"/>
  <c r="AG268" i="10"/>
  <c r="AF111" i="10"/>
  <c r="AF121" i="10"/>
  <c r="AF132" i="10"/>
  <c r="AF135" i="10"/>
  <c r="AP149" i="10"/>
  <c r="AF151" i="10"/>
  <c r="AF164" i="10"/>
  <c r="AF191" i="10"/>
  <c r="AF216" i="10"/>
  <c r="AF220" i="10"/>
  <c r="AF223" i="10"/>
  <c r="AF243" i="10"/>
  <c r="AF254" i="10"/>
  <c r="AN268" i="10"/>
  <c r="AF271" i="10"/>
  <c r="AG47" i="10"/>
  <c r="AN14" i="10"/>
  <c r="AF27" i="10"/>
  <c r="AF32" i="10"/>
  <c r="AF36" i="10"/>
  <c r="AF50" i="10"/>
  <c r="AF123" i="10"/>
  <c r="AF146" i="10"/>
  <c r="AF8" i="10"/>
  <c r="AF13" i="10"/>
  <c r="AN20" i="10"/>
  <c r="AF31" i="10"/>
  <c r="AF40" i="10"/>
  <c r="AF46" i="10"/>
  <c r="AF95" i="10"/>
  <c r="AF106" i="10"/>
  <c r="AF113" i="10"/>
  <c r="AF153" i="10"/>
  <c r="AF160" i="10"/>
  <c r="AF187" i="10"/>
  <c r="AG198" i="10"/>
  <c r="AF213" i="10"/>
  <c r="AF253" i="10"/>
  <c r="AF74" i="10"/>
  <c r="AF29" i="10"/>
  <c r="AF35" i="10"/>
  <c r="AG59" i="10"/>
  <c r="AF60" i="10"/>
  <c r="AF69" i="10"/>
  <c r="AF103" i="10"/>
  <c r="AF193" i="10"/>
  <c r="AF208" i="10"/>
  <c r="AN225" i="10"/>
  <c r="AF257" i="10"/>
  <c r="AG14" i="10"/>
  <c r="AF12" i="10"/>
  <c r="AN44" i="10"/>
  <c r="AN54" i="10" s="1"/>
  <c r="AN252" i="10" s="1"/>
  <c r="AN41" i="10" s="1"/>
  <c r="AN194" i="10" s="1"/>
  <c r="AN10" i="10" s="1"/>
  <c r="AN26" i="10" s="1"/>
  <c r="AF73" i="10"/>
  <c r="AF108" i="10"/>
  <c r="AG114" i="10"/>
  <c r="AF131" i="10"/>
  <c r="AF172" i="10"/>
  <c r="AF276" i="10"/>
  <c r="AG20" i="10"/>
  <c r="AF28" i="10"/>
  <c r="AF33" i="10"/>
  <c r="AN119" i="10"/>
  <c r="AF117" i="10"/>
  <c r="AF154" i="10"/>
  <c r="AF84" i="10"/>
  <c r="AF92" i="10"/>
  <c r="AF97" i="10"/>
  <c r="AF101" i="10"/>
  <c r="AF118" i="10"/>
  <c r="AN130" i="10"/>
  <c r="AF138" i="10"/>
  <c r="AG143" i="10"/>
  <c r="AF161" i="10"/>
  <c r="AF181" i="10"/>
  <c r="AF188" i="10"/>
  <c r="AF195" i="10"/>
  <c r="AF229" i="10"/>
  <c r="AF231" i="10"/>
  <c r="AN265" i="10"/>
  <c r="AF93" i="10"/>
  <c r="AF100" i="10"/>
  <c r="AF116" i="10"/>
  <c r="AF182" i="10"/>
  <c r="AF197" i="10"/>
  <c r="AF202" i="10"/>
  <c r="AF205" i="10"/>
  <c r="AF224" i="10"/>
  <c r="AF228" i="10"/>
  <c r="AF235" i="10"/>
  <c r="AF82" i="10"/>
  <c r="AF88" i="10"/>
  <c r="AF126" i="10"/>
  <c r="AF148" i="10"/>
  <c r="AF159" i="10"/>
  <c r="AF168" i="10"/>
  <c r="AG210" i="10"/>
  <c r="AF211" i="10"/>
  <c r="AN262" i="10"/>
  <c r="AF261" i="10"/>
  <c r="AF267" i="10"/>
  <c r="AN272" i="10"/>
  <c r="AF251" i="10"/>
  <c r="AF200" i="10"/>
  <c r="AF165" i="10"/>
  <c r="AF77" i="10"/>
  <c r="AF48" i="10"/>
  <c r="AF86" i="10"/>
  <c r="AF67" i="10"/>
  <c r="AF64" i="10"/>
  <c r="AF24" i="10"/>
  <c r="AN17" i="10"/>
  <c r="AF15" i="10"/>
  <c r="AF52" i="10"/>
  <c r="AF38" i="10"/>
  <c r="AF42" i="10"/>
  <c r="AN109" i="10"/>
  <c r="AF107" i="10"/>
  <c r="AN59" i="10"/>
  <c r="AF58" i="10"/>
  <c r="AG62" i="10"/>
  <c r="AG80" i="10" s="1"/>
  <c r="AN173" i="10"/>
  <c r="AF163" i="10"/>
  <c r="AF7" i="10"/>
  <c r="AF68" i="10"/>
  <c r="AF79" i="10"/>
  <c r="AF81" i="10"/>
  <c r="AF83" i="10"/>
  <c r="AG91" i="10"/>
  <c r="AG44" i="10" s="1"/>
  <c r="AG54" i="10" s="1"/>
  <c r="AG252" i="10" s="1"/>
  <c r="AG41" i="10" s="1"/>
  <c r="AG194" i="10" s="1"/>
  <c r="AG10" i="10" s="1"/>
  <c r="AG26" i="10" s="1"/>
  <c r="AF94" i="10"/>
  <c r="AF102" i="10"/>
  <c r="AG119" i="10"/>
  <c r="AF122" i="10"/>
  <c r="AN143" i="10"/>
  <c r="AF139" i="10"/>
  <c r="AG162" i="10"/>
  <c r="AF157" i="10"/>
  <c r="AF226" i="10"/>
  <c r="AG232" i="10"/>
  <c r="AG134" i="10"/>
  <c r="AG137" i="10"/>
  <c r="AG156" i="10" s="1"/>
  <c r="AG217" i="10"/>
  <c r="AF133" i="10"/>
  <c r="AN137" i="10"/>
  <c r="AF245" i="10"/>
  <c r="AG265" i="10"/>
  <c r="AF263" i="10"/>
  <c r="AF128" i="10"/>
  <c r="AG130" i="10"/>
  <c r="AF147" i="10"/>
  <c r="AG149" i="10"/>
  <c r="AF150" i="10"/>
  <c r="AN156" i="10"/>
  <c r="AN203" i="10" s="1"/>
  <c r="AN244" i="10" s="1"/>
  <c r="AN34" i="10" s="1"/>
  <c r="AN37" i="10" s="1"/>
  <c r="AN255" i="10" s="1"/>
  <c r="AN162" i="10"/>
  <c r="AF171" i="10"/>
  <c r="AF199" i="10"/>
  <c r="AG225" i="10"/>
  <c r="AG173" i="10"/>
  <c r="AF176" i="10"/>
  <c r="AF204" i="10"/>
  <c r="AN210" i="10"/>
  <c r="AF221" i="10"/>
  <c r="AF249" i="10"/>
  <c r="AF258" i="10"/>
  <c r="AF189" i="10"/>
  <c r="AN232" i="10"/>
  <c r="AF230" i="10"/>
  <c r="AN217" i="10"/>
  <c r="AF241" i="10"/>
  <c r="AF274" i="10"/>
  <c r="AF233" i="10"/>
  <c r="AF264" i="10"/>
  <c r="AF246" i="10"/>
  <c r="AF273" i="10"/>
  <c r="AG277" i="10"/>
  <c r="AF269" i="10"/>
  <c r="AN277" i="10"/>
  <c r="AG282" i="11"/>
  <c r="AM282" i="11"/>
  <c r="R282" i="11"/>
  <c r="AP282" i="11"/>
  <c r="V282" i="11"/>
  <c r="U282" i="11"/>
  <c r="AH282" i="11"/>
  <c r="S282" i="11"/>
  <c r="AF282" i="11"/>
  <c r="AQ282" i="11"/>
  <c r="AN282" i="11"/>
  <c r="T282" i="11"/>
  <c r="AR282" i="11"/>
  <c r="AL282" i="11"/>
  <c r="W282" i="11"/>
  <c r="AO282" i="11"/>
  <c r="AI276" i="11"/>
  <c r="BA276" i="11" s="1"/>
  <c r="AI274" i="11"/>
  <c r="BA274" i="11" s="1"/>
  <c r="AI273" i="11"/>
  <c r="BA273" i="11" s="1"/>
  <c r="AI271" i="11"/>
  <c r="BA271" i="11" s="1"/>
  <c r="AI270" i="11"/>
  <c r="BA270" i="11" s="1"/>
  <c r="AI269" i="11"/>
  <c r="BA269" i="11" s="1"/>
  <c r="AI267" i="11"/>
  <c r="BA267" i="11" s="1"/>
  <c r="AI266" i="11"/>
  <c r="BA266" i="11" s="1"/>
  <c r="AI264" i="11"/>
  <c r="BA264" i="11" s="1"/>
  <c r="AI263" i="11"/>
  <c r="BA263" i="11" s="1"/>
  <c r="AI261" i="11"/>
  <c r="BA261" i="11" s="1"/>
  <c r="AI260" i="11"/>
  <c r="BA260" i="11" s="1"/>
  <c r="AI258" i="11"/>
  <c r="BA258" i="11" s="1"/>
  <c r="AI257" i="11"/>
  <c r="BA257" i="11" s="1"/>
  <c r="AI256" i="11"/>
  <c r="BA256" i="11" s="1"/>
  <c r="AI254" i="11"/>
  <c r="BA254" i="11" s="1"/>
  <c r="AI253" i="11"/>
  <c r="BA253" i="11" s="1"/>
  <c r="AI251" i="11"/>
  <c r="BA251" i="11" s="1"/>
  <c r="AI250" i="11"/>
  <c r="BA250" i="11" s="1"/>
  <c r="AI249" i="11"/>
  <c r="BA249" i="11" s="1"/>
  <c r="AI247" i="11"/>
  <c r="BA247" i="11" s="1"/>
  <c r="AI246" i="11"/>
  <c r="BA246" i="11" s="1"/>
  <c r="AI245" i="11"/>
  <c r="BA245" i="11" s="1"/>
  <c r="AI243" i="11"/>
  <c r="BA243" i="11" s="1"/>
  <c r="AI242" i="11"/>
  <c r="BA242" i="11" s="1"/>
  <c r="AI241" i="11"/>
  <c r="BA241" i="11" s="1"/>
  <c r="AI239" i="11"/>
  <c r="BA239" i="11" s="1"/>
  <c r="AI238" i="11"/>
  <c r="BA238" i="11" s="1"/>
  <c r="AI237" i="11"/>
  <c r="BA237" i="11" s="1"/>
  <c r="AI235" i="11"/>
  <c r="BA235" i="11" s="1"/>
  <c r="AI234" i="11"/>
  <c r="BA234" i="11" s="1"/>
  <c r="AI233" i="11"/>
  <c r="AI231" i="11"/>
  <c r="BA231" i="11" s="1"/>
  <c r="AI230" i="11"/>
  <c r="BA230" i="11" s="1"/>
  <c r="AI229" i="11"/>
  <c r="BA229" i="11" s="1"/>
  <c r="AI228" i="11"/>
  <c r="BA228" i="11" s="1"/>
  <c r="AI227" i="11"/>
  <c r="BA227" i="11" s="1"/>
  <c r="AI226" i="11"/>
  <c r="BA226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9" i="11"/>
  <c r="BA219" i="11" s="1"/>
  <c r="AI218" i="11"/>
  <c r="BA218" i="11" s="1"/>
  <c r="AI216" i="11"/>
  <c r="BA216" i="11" s="1"/>
  <c r="AI215" i="11"/>
  <c r="BA215" i="11" s="1"/>
  <c r="AI214" i="11"/>
  <c r="BA214" i="11" s="1"/>
  <c r="AI213" i="11"/>
  <c r="BA213" i="11" s="1"/>
  <c r="AI212" i="11"/>
  <c r="BA212" i="11" s="1"/>
  <c r="AI211" i="11"/>
  <c r="BA211" i="11" s="1"/>
  <c r="AI209" i="11"/>
  <c r="BA209" i="11" s="1"/>
  <c r="AI208" i="11"/>
  <c r="BA208" i="11" s="1"/>
  <c r="AI207" i="11"/>
  <c r="BA207" i="11" s="1"/>
  <c r="AI206" i="11"/>
  <c r="BA206" i="11" s="1"/>
  <c r="AI205" i="11"/>
  <c r="BA205" i="11" s="1"/>
  <c r="AI204" i="11"/>
  <c r="BA204" i="11" s="1"/>
  <c r="AI202" i="11"/>
  <c r="BA202" i="11" s="1"/>
  <c r="AI201" i="11"/>
  <c r="BA201" i="11" s="1"/>
  <c r="AI200" i="11"/>
  <c r="BA200" i="11" s="1"/>
  <c r="AI199" i="11"/>
  <c r="BA199" i="11" s="1"/>
  <c r="AI197" i="11"/>
  <c r="BA197" i="11" s="1"/>
  <c r="AI196" i="11"/>
  <c r="BA196" i="11" s="1"/>
  <c r="AI195" i="11"/>
  <c r="BA195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7" i="11"/>
  <c r="BA187" i="11" s="1"/>
  <c r="AI186" i="11"/>
  <c r="BA186" i="11" s="1"/>
  <c r="AI184" i="1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6" i="11"/>
  <c r="BA176" i="11" s="1"/>
  <c r="AI175" i="11"/>
  <c r="BA175" i="11" s="1"/>
  <c r="AI174" i="11"/>
  <c r="BA174" i="11" s="1"/>
  <c r="AI172" i="11"/>
  <c r="BA172" i="11" s="1"/>
  <c r="AI171" i="11"/>
  <c r="BA171" i="11" s="1"/>
  <c r="AI170" i="11"/>
  <c r="BA170" i="11" s="1"/>
  <c r="AI169" i="11"/>
  <c r="AI168" i="11"/>
  <c r="BA168" i="11" s="1"/>
  <c r="AI167" i="11"/>
  <c r="BA167" i="11" s="1"/>
  <c r="AI166" i="11"/>
  <c r="BA166" i="11" s="1"/>
  <c r="AI165" i="11"/>
  <c r="AI164" i="11"/>
  <c r="BA164" i="11" s="1"/>
  <c r="AI163" i="11"/>
  <c r="BA163" i="11" s="1"/>
  <c r="AI161" i="11"/>
  <c r="BA161" i="11" s="1"/>
  <c r="AI160" i="11"/>
  <c r="BA160" i="11" s="1"/>
  <c r="AI159" i="11"/>
  <c r="BA159" i="11" s="1"/>
  <c r="AI158" i="11"/>
  <c r="BA158" i="11" s="1"/>
  <c r="AI157" i="11"/>
  <c r="BA157" i="11" s="1"/>
  <c r="AI155" i="11"/>
  <c r="BA155" i="11" s="1"/>
  <c r="AI154" i="11"/>
  <c r="AI153" i="11"/>
  <c r="BA153" i="11" s="1"/>
  <c r="AI152" i="11"/>
  <c r="BA152" i="11" s="1"/>
  <c r="AI151" i="11"/>
  <c r="BA151" i="11" s="1"/>
  <c r="AI150" i="11"/>
  <c r="AI148" i="11"/>
  <c r="BA148" i="11" s="1"/>
  <c r="AI147" i="11"/>
  <c r="BA147" i="11" s="1"/>
  <c r="AI146" i="11"/>
  <c r="BA146" i="11" s="1"/>
  <c r="AI145" i="11"/>
  <c r="BA145" i="11" s="1"/>
  <c r="AI144" i="11"/>
  <c r="BA144" i="11" s="1"/>
  <c r="AI142" i="11"/>
  <c r="BA142" i="11" s="1"/>
  <c r="AI141" i="11"/>
  <c r="BA141" i="11" s="1"/>
  <c r="AI140" i="11"/>
  <c r="BA140" i="11" s="1"/>
  <c r="AI139" i="11"/>
  <c r="BA139" i="11" s="1"/>
  <c r="AI138" i="11"/>
  <c r="BA138" i="11" s="1"/>
  <c r="AI136" i="11"/>
  <c r="BA136" i="11" s="1"/>
  <c r="AI135" i="11"/>
  <c r="BA135" i="11" s="1"/>
  <c r="AI133" i="11"/>
  <c r="BA133" i="11" s="1"/>
  <c r="AI132" i="11"/>
  <c r="BA132" i="11" s="1"/>
  <c r="AI131" i="11"/>
  <c r="BA131" i="11" s="1"/>
  <c r="AI129" i="11"/>
  <c r="BA129" i="11" s="1"/>
  <c r="AI128" i="11"/>
  <c r="BA128" i="11" s="1"/>
  <c r="AI126" i="11"/>
  <c r="BA126" i="11" s="1"/>
  <c r="AI125" i="11"/>
  <c r="BA125" i="11" s="1"/>
  <c r="AI123" i="11"/>
  <c r="BA123" i="11" s="1"/>
  <c r="AI122" i="11"/>
  <c r="BA122" i="11" s="1"/>
  <c r="AI121" i="11"/>
  <c r="BA121" i="11" s="1"/>
  <c r="AI120" i="11"/>
  <c r="BA120" i="11" s="1"/>
  <c r="AI118" i="11"/>
  <c r="BA118" i="11" s="1"/>
  <c r="AI117" i="11"/>
  <c r="BA117" i="11" s="1"/>
  <c r="AI116" i="11"/>
  <c r="BA116" i="11" s="1"/>
  <c r="AI115" i="11"/>
  <c r="BA115" i="11" s="1"/>
  <c r="AI113" i="11"/>
  <c r="BA113" i="11" s="1"/>
  <c r="AI112" i="11"/>
  <c r="BA112" i="11" s="1"/>
  <c r="AI111" i="11"/>
  <c r="BA111" i="11" s="1"/>
  <c r="AI110" i="11"/>
  <c r="BA110" i="11" s="1"/>
  <c r="AI108" i="11"/>
  <c r="BA108" i="11" s="1"/>
  <c r="AI107" i="11"/>
  <c r="BA107" i="11" s="1"/>
  <c r="AI106" i="11"/>
  <c r="AI105" i="11"/>
  <c r="AI283" i="11" s="1"/>
  <c r="AI103" i="11"/>
  <c r="BA103" i="11" s="1"/>
  <c r="AI102" i="11"/>
  <c r="BA102" i="11" s="1"/>
  <c r="AI101" i="11"/>
  <c r="BA101" i="11" s="1"/>
  <c r="AI100" i="11"/>
  <c r="BA100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3" i="11"/>
  <c r="BA93" i="11" s="1"/>
  <c r="AI92" i="11"/>
  <c r="BA92" i="11" s="1"/>
  <c r="AI91" i="11"/>
  <c r="BA91" i="11" s="1"/>
  <c r="AI89" i="11"/>
  <c r="BA89" i="11" s="1"/>
  <c r="AI88" i="11"/>
  <c r="BA88" i="11" s="1"/>
  <c r="AI87" i="11"/>
  <c r="BA87" i="11" s="1"/>
  <c r="AI86" i="11"/>
  <c r="BA86" i="11" s="1"/>
  <c r="AI84" i="11"/>
  <c r="BA84" i="11" s="1"/>
  <c r="AI83" i="11"/>
  <c r="BA83" i="11" s="1"/>
  <c r="AI82" i="11"/>
  <c r="BA82" i="11" s="1"/>
  <c r="AI81" i="11"/>
  <c r="BA81" i="11" s="1"/>
  <c r="AI79" i="11"/>
  <c r="BA79" i="11" s="1"/>
  <c r="AI78" i="11"/>
  <c r="BA78" i="11" s="1"/>
  <c r="AI77" i="11"/>
  <c r="BA77" i="11" s="1"/>
  <c r="AI75" i="11"/>
  <c r="BA75" i="11" s="1"/>
  <c r="AI74" i="11"/>
  <c r="BA74" i="11" s="1"/>
  <c r="AI73" i="11"/>
  <c r="BA73" i="11" s="1"/>
  <c r="AI72" i="11"/>
  <c r="BA72" i="11" s="1"/>
  <c r="AI70" i="11"/>
  <c r="BA70" i="11" s="1"/>
  <c r="AI69" i="11"/>
  <c r="BA69" i="11" s="1"/>
  <c r="AI68" i="11"/>
  <c r="BA68" i="11" s="1"/>
  <c r="AI67" i="11"/>
  <c r="BA67" i="11" s="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BM278" i="10" l="1"/>
  <c r="AF144" i="10"/>
  <c r="AF149" i="10" s="1"/>
  <c r="DE99" i="10"/>
  <c r="DE278" i="10" s="1"/>
  <c r="CD280" i="10"/>
  <c r="CE281" i="10" s="1"/>
  <c r="CK278" i="10"/>
  <c r="CG278" i="10"/>
  <c r="CG279" i="10" s="1"/>
  <c r="CL278" i="10"/>
  <c r="BT278" i="10"/>
  <c r="BA278" i="10"/>
  <c r="BR278" i="10"/>
  <c r="AF47" i="10"/>
  <c r="AF109" i="10"/>
  <c r="AF20" i="10"/>
  <c r="AF130" i="10"/>
  <c r="AF268" i="10"/>
  <c r="AF59" i="10"/>
  <c r="AF62" i="10"/>
  <c r="AF217" i="10"/>
  <c r="AF262" i="10"/>
  <c r="AF114" i="10"/>
  <c r="AF17" i="10"/>
  <c r="AF272" i="10"/>
  <c r="AG30" i="10"/>
  <c r="AG71" i="10"/>
  <c r="AN30" i="10"/>
  <c r="AN71" i="10"/>
  <c r="AP99" i="10"/>
  <c r="AP124" i="10" s="1"/>
  <c r="AP259" i="10" s="1"/>
  <c r="AM99" i="10"/>
  <c r="AM124" i="10" s="1"/>
  <c r="AM259" i="10" s="1"/>
  <c r="AO99" i="10"/>
  <c r="AO124" i="10" s="1"/>
  <c r="AO259" i="10" s="1"/>
  <c r="AL99" i="10"/>
  <c r="AL124" i="10" s="1"/>
  <c r="AL259" i="10" s="1"/>
  <c r="AH99" i="10"/>
  <c r="AH124" i="10" s="1"/>
  <c r="AH259" i="10" s="1"/>
  <c r="AI99" i="10"/>
  <c r="AI124" i="10"/>
  <c r="AI259" i="10" s="1"/>
  <c r="AG203" i="10"/>
  <c r="AG244" i="10" s="1"/>
  <c r="AG34" i="10" s="1"/>
  <c r="AG37" i="10" s="1"/>
  <c r="AG255" i="10" s="1"/>
  <c r="AJ99" i="10"/>
  <c r="AJ124" i="10" s="1"/>
  <c r="AJ259" i="10" s="1"/>
  <c r="AT76" i="10"/>
  <c r="AQ99" i="10"/>
  <c r="AQ124" i="10" s="1"/>
  <c r="AQ259" i="10" s="1"/>
  <c r="AU203" i="10"/>
  <c r="AU244" i="10" s="1"/>
  <c r="AU34" i="10" s="1"/>
  <c r="AU37" i="10" s="1"/>
  <c r="AU255" i="10" s="1"/>
  <c r="AM156" i="10"/>
  <c r="AM203" i="10" s="1"/>
  <c r="AM244" i="10" s="1"/>
  <c r="AM34" i="10" s="1"/>
  <c r="AM37" i="10" s="1"/>
  <c r="AM255" i="10" s="1"/>
  <c r="AL203" i="10"/>
  <c r="AL244" i="10" s="1"/>
  <c r="AL34" i="10" s="1"/>
  <c r="AL37" i="10" s="1"/>
  <c r="AL255" i="10" s="1"/>
  <c r="AU185" i="10"/>
  <c r="AU76" i="10" s="1"/>
  <c r="AF134" i="10"/>
  <c r="AF156" i="10" s="1"/>
  <c r="AF203" i="10" s="1"/>
  <c r="AF244" i="10" s="1"/>
  <c r="AF34" i="10" s="1"/>
  <c r="AF37" i="10" s="1"/>
  <c r="AF255" i="10" s="1"/>
  <c r="AF14" i="10"/>
  <c r="AF137" i="10"/>
  <c r="AF210" i="10"/>
  <c r="AF127" i="10"/>
  <c r="AF198" i="10"/>
  <c r="AF119" i="10"/>
  <c r="AF225" i="10"/>
  <c r="AF162" i="10"/>
  <c r="AF232" i="10"/>
  <c r="AF143" i="10"/>
  <c r="AF173" i="10"/>
  <c r="AF80" i="10"/>
  <c r="AF91" i="10"/>
  <c r="AF265" i="10"/>
  <c r="AF277" i="10"/>
  <c r="BA50" i="11"/>
  <c r="BA298" i="11" s="1"/>
  <c r="AI298" i="11"/>
  <c r="BA9" i="11"/>
  <c r="AI293" i="11"/>
  <c r="BA150" i="11"/>
  <c r="BA291" i="11" s="1"/>
  <c r="AI291" i="11"/>
  <c r="BA184" i="11"/>
  <c r="BA296" i="11" s="1"/>
  <c r="AI296" i="11"/>
  <c r="BA105" i="11"/>
  <c r="AI284" i="11"/>
  <c r="BA165" i="11"/>
  <c r="BA286" i="11" s="1"/>
  <c r="AI286" i="11"/>
  <c r="BA154" i="11"/>
  <c r="BA295" i="11" s="1"/>
  <c r="AI295" i="11"/>
  <c r="BA169" i="11"/>
  <c r="BA294" i="11" s="1"/>
  <c r="AI294" i="11"/>
  <c r="BA233" i="11"/>
  <c r="BA292" i="11" s="1"/>
  <c r="AI292" i="11"/>
  <c r="BA106" i="11"/>
  <c r="BA290" i="11" s="1"/>
  <c r="AI290" i="11"/>
  <c r="BA45" i="11"/>
  <c r="BA289" i="11" s="1"/>
  <c r="AI289" i="11"/>
  <c r="BA7" i="11"/>
  <c r="BA288" i="11" s="1"/>
  <c r="AI288" i="11"/>
  <c r="BA40" i="11"/>
  <c r="BA297" i="11" s="1"/>
  <c r="AI297" i="11"/>
  <c r="AO277" i="11"/>
  <c r="AN277" i="11"/>
  <c r="AO272" i="11"/>
  <c r="AN272" i="11"/>
  <c r="AO268" i="11"/>
  <c r="AN268" i="11"/>
  <c r="AO265" i="11"/>
  <c r="AN265" i="11"/>
  <c r="AO262" i="11"/>
  <c r="AN262" i="11"/>
  <c r="AO259" i="11"/>
  <c r="AN259" i="11"/>
  <c r="AO255" i="11"/>
  <c r="AN255" i="11"/>
  <c r="AO252" i="11"/>
  <c r="AN252" i="11"/>
  <c r="AO248" i="11"/>
  <c r="AN248" i="11"/>
  <c r="AO244" i="11"/>
  <c r="AN244" i="11"/>
  <c r="AO240" i="11"/>
  <c r="AN240" i="11"/>
  <c r="AO236" i="11"/>
  <c r="AN236" i="11"/>
  <c r="AO232" i="11"/>
  <c r="AN232" i="11"/>
  <c r="AO225" i="11"/>
  <c r="AN225" i="11"/>
  <c r="AO217" i="11"/>
  <c r="AN217" i="11"/>
  <c r="AO210" i="11"/>
  <c r="AN210" i="11"/>
  <c r="AO203" i="11"/>
  <c r="AN203" i="11"/>
  <c r="AO198" i="11"/>
  <c r="AN198" i="11"/>
  <c r="AO194" i="11"/>
  <c r="AN194" i="11"/>
  <c r="AO185" i="11"/>
  <c r="AN185" i="11"/>
  <c r="AO173" i="11"/>
  <c r="AN173" i="11"/>
  <c r="AO162" i="11"/>
  <c r="AN162" i="11"/>
  <c r="AO156" i="11"/>
  <c r="AN156" i="11"/>
  <c r="AO149" i="11"/>
  <c r="AN149" i="11"/>
  <c r="AO143" i="11"/>
  <c r="AN143" i="11"/>
  <c r="AO137" i="11"/>
  <c r="AN137" i="11"/>
  <c r="AO134" i="11"/>
  <c r="AN134" i="11"/>
  <c r="AO130" i="11"/>
  <c r="AN130" i="11"/>
  <c r="AO127" i="11"/>
  <c r="AN127" i="11"/>
  <c r="AO124" i="11"/>
  <c r="AN124" i="11"/>
  <c r="AO119" i="11"/>
  <c r="AN119" i="11"/>
  <c r="AO114" i="11"/>
  <c r="AN114" i="11"/>
  <c r="AO109" i="11"/>
  <c r="AN109" i="11"/>
  <c r="AO104" i="11"/>
  <c r="AN104" i="11"/>
  <c r="AO99" i="11"/>
  <c r="AN99" i="11"/>
  <c r="AO90" i="11"/>
  <c r="AN90" i="11"/>
  <c r="AO85" i="11"/>
  <c r="AN85" i="11"/>
  <c r="AO80" i="11"/>
  <c r="AN80" i="11"/>
  <c r="AO76" i="11"/>
  <c r="AN76" i="11"/>
  <c r="AO71" i="11"/>
  <c r="AN71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BA293" i="11" l="1"/>
  <c r="AN278" i="11"/>
  <c r="AO278" i="11"/>
  <c r="AQ66" i="10"/>
  <c r="AQ236" i="10" s="1"/>
  <c r="AQ23" i="10" s="1"/>
  <c r="AQ185" i="10"/>
  <c r="AH66" i="10"/>
  <c r="AH236" i="10" s="1"/>
  <c r="AH23" i="10" s="1"/>
  <c r="AL66" i="10"/>
  <c r="AL236" i="10" s="1"/>
  <c r="AL23" i="10" s="1"/>
  <c r="AU248" i="10"/>
  <c r="AU240" i="10" s="1"/>
  <c r="AU104" i="10" s="1"/>
  <c r="AU51" i="10"/>
  <c r="AO66" i="10"/>
  <c r="AO236" i="10" s="1"/>
  <c r="AO23" i="10" s="1"/>
  <c r="AJ66" i="10"/>
  <c r="AJ236" i="10" s="1"/>
  <c r="AJ23" i="10" s="1"/>
  <c r="AJ185" i="10"/>
  <c r="AM185" i="10"/>
  <c r="AM66" i="10"/>
  <c r="AM236" i="10" s="1"/>
  <c r="AM23" i="10" s="1"/>
  <c r="AP66" i="10"/>
  <c r="AP236" i="10" s="1"/>
  <c r="AP23" i="10" s="1"/>
  <c r="AP185" i="10"/>
  <c r="AF99" i="10"/>
  <c r="AN124" i="10"/>
  <c r="AN259" i="10" s="1"/>
  <c r="AN99" i="10"/>
  <c r="AT248" i="10"/>
  <c r="AT51" i="10"/>
  <c r="AF44" i="10"/>
  <c r="AF54" i="10" s="1"/>
  <c r="AF252" i="10" s="1"/>
  <c r="AF41" i="10" s="1"/>
  <c r="AF194" i="10" s="1"/>
  <c r="AF10" i="10" s="1"/>
  <c r="AF26" i="10" s="1"/>
  <c r="AI66" i="10"/>
  <c r="AI236" i="10" s="1"/>
  <c r="AI23" i="10" s="1"/>
  <c r="BA284" i="11"/>
  <c r="BA283" i="11"/>
  <c r="AI282" i="11"/>
  <c r="AA283" i="11"/>
  <c r="Y283" i="11"/>
  <c r="BA277" i="11"/>
  <c r="AR277" i="11"/>
  <c r="AQ277" i="11"/>
  <c r="AP277" i="11"/>
  <c r="AM277" i="11"/>
  <c r="AL277" i="11"/>
  <c r="AI277" i="11"/>
  <c r="AH277" i="11"/>
  <c r="AG277" i="11"/>
  <c r="AF277" i="11"/>
  <c r="W277" i="11"/>
  <c r="V277" i="11"/>
  <c r="U277" i="11"/>
  <c r="T277" i="11"/>
  <c r="S277" i="11"/>
  <c r="R277" i="11"/>
  <c r="BA272" i="11"/>
  <c r="AR272" i="11"/>
  <c r="AQ272" i="11"/>
  <c r="AP272" i="11"/>
  <c r="AM272" i="11"/>
  <c r="AL272" i="11"/>
  <c r="AI272" i="11"/>
  <c r="AH272" i="11"/>
  <c r="AG272" i="11"/>
  <c r="AF272" i="11"/>
  <c r="W272" i="11"/>
  <c r="V272" i="11"/>
  <c r="U272" i="11"/>
  <c r="T272" i="11"/>
  <c r="S272" i="11"/>
  <c r="R272" i="11"/>
  <c r="BA268" i="11"/>
  <c r="AR268" i="11"/>
  <c r="AQ268" i="11"/>
  <c r="AP268" i="11"/>
  <c r="AM268" i="11"/>
  <c r="AL268" i="11"/>
  <c r="AI268" i="11"/>
  <c r="AH268" i="11"/>
  <c r="AG268" i="11"/>
  <c r="AF268" i="11"/>
  <c r="W268" i="11"/>
  <c r="V268" i="11"/>
  <c r="U268" i="11"/>
  <c r="T268" i="11"/>
  <c r="S268" i="11"/>
  <c r="R268" i="11"/>
  <c r="BA265" i="11"/>
  <c r="AR265" i="11"/>
  <c r="AQ265" i="11"/>
  <c r="AP265" i="11"/>
  <c r="AM265" i="11"/>
  <c r="AL265" i="11"/>
  <c r="AI265" i="11"/>
  <c r="AH265" i="11"/>
  <c r="AG265" i="11"/>
  <c r="AF265" i="11"/>
  <c r="W265" i="11"/>
  <c r="V265" i="11"/>
  <c r="U265" i="11"/>
  <c r="T265" i="11"/>
  <c r="S265" i="11"/>
  <c r="R265" i="11"/>
  <c r="BA262" i="11"/>
  <c r="AR262" i="11"/>
  <c r="AQ262" i="11"/>
  <c r="AP262" i="11"/>
  <c r="AM262" i="11"/>
  <c r="AL262" i="11"/>
  <c r="AI262" i="11"/>
  <c r="AH262" i="11"/>
  <c r="AG262" i="11"/>
  <c r="AF262" i="11"/>
  <c r="W262" i="11"/>
  <c r="V262" i="11"/>
  <c r="U262" i="11"/>
  <c r="T262" i="11"/>
  <c r="S262" i="11"/>
  <c r="R262" i="11"/>
  <c r="BA259" i="11"/>
  <c r="AR259" i="11"/>
  <c r="AQ259" i="11"/>
  <c r="AP259" i="11"/>
  <c r="AM259" i="11"/>
  <c r="AL259" i="11"/>
  <c r="AI259" i="11"/>
  <c r="AH259" i="11"/>
  <c r="AG259" i="11"/>
  <c r="AF259" i="11"/>
  <c r="W259" i="11"/>
  <c r="V259" i="11"/>
  <c r="U259" i="11"/>
  <c r="T259" i="11"/>
  <c r="S259" i="11"/>
  <c r="R259" i="11"/>
  <c r="BA255" i="11"/>
  <c r="AR255" i="11"/>
  <c r="AQ255" i="11"/>
  <c r="AP255" i="11"/>
  <c r="AM255" i="11"/>
  <c r="AL255" i="11"/>
  <c r="AI255" i="11"/>
  <c r="AH255" i="11"/>
  <c r="AG255" i="11"/>
  <c r="AF255" i="11"/>
  <c r="W255" i="11"/>
  <c r="V255" i="11"/>
  <c r="U255" i="11"/>
  <c r="T255" i="11"/>
  <c r="S255" i="11"/>
  <c r="R255" i="11"/>
  <c r="BA252" i="11"/>
  <c r="AR252" i="11"/>
  <c r="AQ252" i="11"/>
  <c r="AP252" i="11"/>
  <c r="AM252" i="11"/>
  <c r="AL252" i="11"/>
  <c r="AI252" i="11"/>
  <c r="AH252" i="11"/>
  <c r="AG252" i="11"/>
  <c r="AF252" i="11"/>
  <c r="W252" i="11"/>
  <c r="V252" i="11"/>
  <c r="U252" i="11"/>
  <c r="T252" i="11"/>
  <c r="S252" i="11"/>
  <c r="R252" i="11"/>
  <c r="BA248" i="11"/>
  <c r="AR248" i="11"/>
  <c r="AQ248" i="11"/>
  <c r="AP248" i="11"/>
  <c r="AM248" i="11"/>
  <c r="AL248" i="11"/>
  <c r="AI248" i="11"/>
  <c r="AH248" i="11"/>
  <c r="AG248" i="11"/>
  <c r="AF248" i="11"/>
  <c r="W248" i="11"/>
  <c r="V248" i="11"/>
  <c r="U248" i="11"/>
  <c r="T248" i="11"/>
  <c r="S248" i="11"/>
  <c r="R248" i="11"/>
  <c r="BA244" i="11"/>
  <c r="AR244" i="11"/>
  <c r="AQ244" i="11"/>
  <c r="AP244" i="11"/>
  <c r="AM244" i="11"/>
  <c r="AL244" i="11"/>
  <c r="AI244" i="11"/>
  <c r="AH244" i="11"/>
  <c r="AG244" i="11"/>
  <c r="AF244" i="11"/>
  <c r="W244" i="11"/>
  <c r="V244" i="11"/>
  <c r="U244" i="11"/>
  <c r="T244" i="11"/>
  <c r="S244" i="11"/>
  <c r="R244" i="11"/>
  <c r="BA240" i="11"/>
  <c r="AR240" i="11"/>
  <c r="AQ240" i="11"/>
  <c r="AP240" i="11"/>
  <c r="AM240" i="11"/>
  <c r="AL240" i="11"/>
  <c r="AI240" i="11"/>
  <c r="AH240" i="11"/>
  <c r="AG240" i="11"/>
  <c r="AF240" i="11"/>
  <c r="W240" i="11"/>
  <c r="V240" i="11"/>
  <c r="U240" i="11"/>
  <c r="T240" i="11"/>
  <c r="S240" i="11"/>
  <c r="R240" i="11"/>
  <c r="BA236" i="11"/>
  <c r="AR236" i="11"/>
  <c r="AQ236" i="11"/>
  <c r="AP236" i="11"/>
  <c r="AM236" i="11"/>
  <c r="AL236" i="11"/>
  <c r="AI236" i="11"/>
  <c r="AH236" i="11"/>
  <c r="AG236" i="11"/>
  <c r="AF236" i="11"/>
  <c r="W236" i="11"/>
  <c r="V236" i="11"/>
  <c r="U236" i="11"/>
  <c r="T236" i="11"/>
  <c r="S236" i="11"/>
  <c r="R236" i="11"/>
  <c r="BA232" i="11"/>
  <c r="AR232" i="11"/>
  <c r="AQ232" i="11"/>
  <c r="AP232" i="11"/>
  <c r="AM232" i="11"/>
  <c r="AL232" i="11"/>
  <c r="AI232" i="11"/>
  <c r="AH232" i="11"/>
  <c r="AG232" i="11"/>
  <c r="AF232" i="11"/>
  <c r="W232" i="11"/>
  <c r="V232" i="11"/>
  <c r="U232" i="11"/>
  <c r="T232" i="11"/>
  <c r="S232" i="11"/>
  <c r="R232" i="11"/>
  <c r="BA225" i="11"/>
  <c r="AR225" i="11"/>
  <c r="AQ225" i="11"/>
  <c r="AP225" i="11"/>
  <c r="AM225" i="11"/>
  <c r="AL225" i="11"/>
  <c r="AI225" i="11"/>
  <c r="AH225" i="11"/>
  <c r="AG225" i="11"/>
  <c r="AF225" i="11"/>
  <c r="W225" i="11"/>
  <c r="V225" i="11"/>
  <c r="U225" i="11"/>
  <c r="T225" i="11"/>
  <c r="S225" i="11"/>
  <c r="R225" i="11"/>
  <c r="BA217" i="11"/>
  <c r="AR217" i="11"/>
  <c r="AQ217" i="11"/>
  <c r="AP217" i="11"/>
  <c r="AM217" i="11"/>
  <c r="AL217" i="11"/>
  <c r="AI217" i="11"/>
  <c r="AH217" i="11"/>
  <c r="AG217" i="11"/>
  <c r="AF217" i="11"/>
  <c r="W217" i="11"/>
  <c r="V217" i="11"/>
  <c r="U217" i="11"/>
  <c r="T217" i="11"/>
  <c r="S217" i="11"/>
  <c r="R217" i="11"/>
  <c r="BA210" i="11"/>
  <c r="AR210" i="11"/>
  <c r="AQ210" i="11"/>
  <c r="AP210" i="11"/>
  <c r="AM210" i="11"/>
  <c r="AL210" i="11"/>
  <c r="AI210" i="11"/>
  <c r="AH210" i="11"/>
  <c r="AG210" i="11"/>
  <c r="AF210" i="11"/>
  <c r="W210" i="11"/>
  <c r="V210" i="11"/>
  <c r="U210" i="11"/>
  <c r="T210" i="11"/>
  <c r="S210" i="11"/>
  <c r="R210" i="11"/>
  <c r="BA203" i="11"/>
  <c r="AR203" i="11"/>
  <c r="AQ203" i="11"/>
  <c r="AP203" i="11"/>
  <c r="AM203" i="11"/>
  <c r="AL203" i="11"/>
  <c r="AI203" i="11"/>
  <c r="AH203" i="11"/>
  <c r="AG203" i="11"/>
  <c r="AF203" i="11"/>
  <c r="W203" i="11"/>
  <c r="V203" i="11"/>
  <c r="U203" i="11"/>
  <c r="T203" i="11"/>
  <c r="S203" i="11"/>
  <c r="R203" i="11"/>
  <c r="BA198" i="11"/>
  <c r="AR198" i="11"/>
  <c r="AQ198" i="11"/>
  <c r="AP198" i="11"/>
  <c r="AM198" i="11"/>
  <c r="AL198" i="11"/>
  <c r="AI198" i="11"/>
  <c r="AH198" i="11"/>
  <c r="AG198" i="11"/>
  <c r="AF198" i="11"/>
  <c r="W198" i="11"/>
  <c r="V198" i="11"/>
  <c r="U198" i="11"/>
  <c r="T198" i="11"/>
  <c r="S198" i="11"/>
  <c r="R198" i="11"/>
  <c r="BA194" i="11"/>
  <c r="AR194" i="11"/>
  <c r="AQ194" i="11"/>
  <c r="AP194" i="11"/>
  <c r="AM194" i="11"/>
  <c r="AL194" i="11"/>
  <c r="AI194" i="11"/>
  <c r="AH194" i="11"/>
  <c r="AG194" i="11"/>
  <c r="AF194" i="11"/>
  <c r="W194" i="11"/>
  <c r="V194" i="11"/>
  <c r="U194" i="11"/>
  <c r="T194" i="11"/>
  <c r="S194" i="11"/>
  <c r="R194" i="11"/>
  <c r="BA185" i="11"/>
  <c r="AR185" i="11"/>
  <c r="AQ185" i="11"/>
  <c r="AP185" i="11"/>
  <c r="AM185" i="11"/>
  <c r="AL185" i="11"/>
  <c r="AI185" i="11"/>
  <c r="AH185" i="11"/>
  <c r="AG185" i="11"/>
  <c r="AF185" i="11"/>
  <c r="W185" i="11"/>
  <c r="V185" i="11"/>
  <c r="U185" i="11"/>
  <c r="T185" i="11"/>
  <c r="S185" i="11"/>
  <c r="R185" i="11"/>
  <c r="BA173" i="11"/>
  <c r="AR173" i="11"/>
  <c r="AQ173" i="11"/>
  <c r="AP173" i="11"/>
  <c r="AM173" i="11"/>
  <c r="AL173" i="11"/>
  <c r="AI173" i="11"/>
  <c r="AH173" i="11"/>
  <c r="AG173" i="11"/>
  <c r="AF173" i="11"/>
  <c r="W173" i="11"/>
  <c r="V173" i="11"/>
  <c r="U173" i="11"/>
  <c r="T173" i="11"/>
  <c r="S173" i="11"/>
  <c r="R173" i="11"/>
  <c r="BA162" i="11"/>
  <c r="AR162" i="11"/>
  <c r="AQ162" i="11"/>
  <c r="AP162" i="11"/>
  <c r="AM162" i="11"/>
  <c r="AL162" i="11"/>
  <c r="AI162" i="11"/>
  <c r="AH162" i="11"/>
  <c r="AG162" i="11"/>
  <c r="AF162" i="11"/>
  <c r="W162" i="11"/>
  <c r="V162" i="11"/>
  <c r="U162" i="11"/>
  <c r="T162" i="11"/>
  <c r="S162" i="11"/>
  <c r="R162" i="11"/>
  <c r="BA156" i="11"/>
  <c r="AR156" i="11"/>
  <c r="AQ156" i="11"/>
  <c r="AP156" i="11"/>
  <c r="AM156" i="11"/>
  <c r="AL156" i="11"/>
  <c r="AI156" i="11"/>
  <c r="AH156" i="11"/>
  <c r="AG156" i="11"/>
  <c r="AF156" i="11"/>
  <c r="W156" i="11"/>
  <c r="V156" i="11"/>
  <c r="U156" i="11"/>
  <c r="T156" i="11"/>
  <c r="S156" i="11"/>
  <c r="R156" i="11"/>
  <c r="BA149" i="11"/>
  <c r="AR149" i="11"/>
  <c r="AQ149" i="11"/>
  <c r="AP149" i="11"/>
  <c r="AM149" i="11"/>
  <c r="AL149" i="11"/>
  <c r="AI149" i="11"/>
  <c r="AH149" i="11"/>
  <c r="AG149" i="11"/>
  <c r="AF149" i="11"/>
  <c r="W149" i="11"/>
  <c r="V149" i="11"/>
  <c r="U149" i="11"/>
  <c r="T149" i="11"/>
  <c r="S149" i="11"/>
  <c r="R149" i="11"/>
  <c r="BA143" i="11"/>
  <c r="AR143" i="11"/>
  <c r="AQ143" i="11"/>
  <c r="AP143" i="11"/>
  <c r="AM143" i="11"/>
  <c r="AL143" i="11"/>
  <c r="AI143" i="11"/>
  <c r="AH143" i="11"/>
  <c r="AG143" i="11"/>
  <c r="AF143" i="11"/>
  <c r="W143" i="11"/>
  <c r="V143" i="11"/>
  <c r="U143" i="11"/>
  <c r="T143" i="11"/>
  <c r="S143" i="11"/>
  <c r="R143" i="11"/>
  <c r="BA137" i="11"/>
  <c r="AR137" i="11"/>
  <c r="AQ137" i="11"/>
  <c r="AP137" i="11"/>
  <c r="AM137" i="11"/>
  <c r="AL137" i="11"/>
  <c r="AI137" i="11"/>
  <c r="AH137" i="11"/>
  <c r="AG137" i="11"/>
  <c r="AF137" i="11"/>
  <c r="W137" i="11"/>
  <c r="V137" i="11"/>
  <c r="U137" i="11"/>
  <c r="T137" i="11"/>
  <c r="S137" i="11"/>
  <c r="R137" i="11"/>
  <c r="BA134" i="11"/>
  <c r="AR134" i="11"/>
  <c r="AQ134" i="11"/>
  <c r="AP134" i="11"/>
  <c r="AM134" i="11"/>
  <c r="AL134" i="11"/>
  <c r="AI134" i="11"/>
  <c r="AH134" i="11"/>
  <c r="AG134" i="11"/>
  <c r="AF134" i="11"/>
  <c r="W134" i="11"/>
  <c r="V134" i="11"/>
  <c r="U134" i="11"/>
  <c r="T134" i="11"/>
  <c r="S134" i="11"/>
  <c r="R134" i="11"/>
  <c r="BA130" i="11"/>
  <c r="AR130" i="11"/>
  <c r="AQ130" i="11"/>
  <c r="AP130" i="11"/>
  <c r="AM130" i="11"/>
  <c r="AL130" i="11"/>
  <c r="AI130" i="11"/>
  <c r="AH130" i="11"/>
  <c r="AG130" i="11"/>
  <c r="AF130" i="11"/>
  <c r="W130" i="11"/>
  <c r="V130" i="11"/>
  <c r="U130" i="11"/>
  <c r="T130" i="11"/>
  <c r="S130" i="11"/>
  <c r="R130" i="11"/>
  <c r="BA127" i="11"/>
  <c r="AR127" i="11"/>
  <c r="AQ127" i="11"/>
  <c r="AP127" i="11"/>
  <c r="AM127" i="11"/>
  <c r="AL127" i="11"/>
  <c r="AI127" i="11"/>
  <c r="AH127" i="11"/>
  <c r="AG127" i="11"/>
  <c r="AF127" i="11"/>
  <c r="W127" i="11"/>
  <c r="V127" i="11"/>
  <c r="U127" i="11"/>
  <c r="T127" i="11"/>
  <c r="S127" i="11"/>
  <c r="R127" i="11"/>
  <c r="BA124" i="11"/>
  <c r="AR124" i="11"/>
  <c r="AQ124" i="11"/>
  <c r="AP124" i="11"/>
  <c r="AM124" i="11"/>
  <c r="AL124" i="11"/>
  <c r="AI124" i="11"/>
  <c r="AH124" i="11"/>
  <c r="AG124" i="11"/>
  <c r="AF124" i="11"/>
  <c r="W124" i="11"/>
  <c r="V124" i="11"/>
  <c r="U124" i="11"/>
  <c r="T124" i="11"/>
  <c r="S124" i="11"/>
  <c r="R124" i="11"/>
  <c r="BA119" i="11"/>
  <c r="AR119" i="11"/>
  <c r="AQ119" i="11"/>
  <c r="AP119" i="11"/>
  <c r="AM119" i="11"/>
  <c r="AL119" i="11"/>
  <c r="AI119" i="11"/>
  <c r="AH119" i="11"/>
  <c r="AG119" i="11"/>
  <c r="AF119" i="11"/>
  <c r="W119" i="11"/>
  <c r="V119" i="11"/>
  <c r="U119" i="11"/>
  <c r="T119" i="11"/>
  <c r="S119" i="11"/>
  <c r="R119" i="11"/>
  <c r="BA114" i="11"/>
  <c r="AR114" i="11"/>
  <c r="AQ114" i="11"/>
  <c r="AP114" i="11"/>
  <c r="AM114" i="11"/>
  <c r="AL114" i="11"/>
  <c r="AI114" i="11"/>
  <c r="AH114" i="11"/>
  <c r="AG114" i="11"/>
  <c r="AF114" i="11"/>
  <c r="W114" i="11"/>
  <c r="V114" i="11"/>
  <c r="U114" i="11"/>
  <c r="T114" i="11"/>
  <c r="S114" i="11"/>
  <c r="R114" i="11"/>
  <c r="BA109" i="11"/>
  <c r="AR109" i="11"/>
  <c r="AQ109" i="11"/>
  <c r="AP109" i="11"/>
  <c r="AM109" i="11"/>
  <c r="AL109" i="11"/>
  <c r="AI109" i="11"/>
  <c r="AH109" i="11"/>
  <c r="AG109" i="11"/>
  <c r="AF109" i="11"/>
  <c r="W109" i="11"/>
  <c r="V109" i="11"/>
  <c r="U109" i="11"/>
  <c r="T109" i="11"/>
  <c r="S109" i="11"/>
  <c r="R109" i="11"/>
  <c r="BA104" i="11"/>
  <c r="AR104" i="11"/>
  <c r="AQ104" i="11"/>
  <c r="AP104" i="11"/>
  <c r="AM104" i="11"/>
  <c r="AL104" i="11"/>
  <c r="AI104" i="11"/>
  <c r="AH104" i="11"/>
  <c r="AG104" i="11"/>
  <c r="AF104" i="11"/>
  <c r="W104" i="11"/>
  <c r="V104" i="11"/>
  <c r="U104" i="11"/>
  <c r="T104" i="11"/>
  <c r="S104" i="11"/>
  <c r="R104" i="11"/>
  <c r="BA99" i="11"/>
  <c r="AR99" i="11"/>
  <c r="AQ99" i="11"/>
  <c r="AP99" i="11"/>
  <c r="AM99" i="11"/>
  <c r="AL99" i="11"/>
  <c r="AI99" i="11"/>
  <c r="AH99" i="11"/>
  <c r="AG99" i="11"/>
  <c r="AF99" i="11"/>
  <c r="W99" i="11"/>
  <c r="V99" i="11"/>
  <c r="U99" i="11"/>
  <c r="T99" i="11"/>
  <c r="S99" i="11"/>
  <c r="R99" i="11"/>
  <c r="BA90" i="11"/>
  <c r="AR90" i="11"/>
  <c r="AQ90" i="11"/>
  <c r="AP90" i="11"/>
  <c r="AM90" i="11"/>
  <c r="AL90" i="11"/>
  <c r="AI90" i="11"/>
  <c r="AH90" i="11"/>
  <c r="AG90" i="11"/>
  <c r="AF90" i="11"/>
  <c r="W90" i="11"/>
  <c r="V90" i="11"/>
  <c r="U90" i="11"/>
  <c r="T90" i="11"/>
  <c r="S90" i="11"/>
  <c r="R90" i="11"/>
  <c r="BA85" i="11"/>
  <c r="AR85" i="11"/>
  <c r="AQ85" i="11"/>
  <c r="AP85" i="11"/>
  <c r="AM85" i="11"/>
  <c r="AL85" i="11"/>
  <c r="AI85" i="11"/>
  <c r="AH85" i="11"/>
  <c r="AG85" i="11"/>
  <c r="AF85" i="11"/>
  <c r="W85" i="11"/>
  <c r="V85" i="11"/>
  <c r="U85" i="11"/>
  <c r="T85" i="11"/>
  <c r="S85" i="11"/>
  <c r="R85" i="11"/>
  <c r="BA80" i="11"/>
  <c r="AR80" i="11"/>
  <c r="AQ80" i="11"/>
  <c r="AP80" i="11"/>
  <c r="AM80" i="11"/>
  <c r="AL80" i="11"/>
  <c r="AI80" i="11"/>
  <c r="AH80" i="11"/>
  <c r="AG80" i="11"/>
  <c r="AF80" i="11"/>
  <c r="W80" i="11"/>
  <c r="V80" i="11"/>
  <c r="U80" i="11"/>
  <c r="T80" i="11"/>
  <c r="S80" i="11"/>
  <c r="R80" i="11"/>
  <c r="BA76" i="11"/>
  <c r="AR76" i="11"/>
  <c r="AQ76" i="11"/>
  <c r="AP76" i="11"/>
  <c r="AM76" i="11"/>
  <c r="AL76" i="11"/>
  <c r="AI76" i="11"/>
  <c r="AH76" i="11"/>
  <c r="AG76" i="11"/>
  <c r="AF76" i="11"/>
  <c r="W76" i="11"/>
  <c r="V76" i="11"/>
  <c r="U76" i="11"/>
  <c r="T76" i="11"/>
  <c r="S76" i="11"/>
  <c r="R76" i="11"/>
  <c r="BA71" i="11"/>
  <c r="AR71" i="11"/>
  <c r="AQ71" i="11"/>
  <c r="AP71" i="11"/>
  <c r="AM71" i="11"/>
  <c r="AL71" i="11"/>
  <c r="AI71" i="11"/>
  <c r="AH71" i="11"/>
  <c r="AG71" i="11"/>
  <c r="AF71" i="11"/>
  <c r="W71" i="11"/>
  <c r="V71" i="11"/>
  <c r="U71" i="11"/>
  <c r="T71" i="11"/>
  <c r="S71" i="11"/>
  <c r="R71" i="11"/>
  <c r="BA66" i="11"/>
  <c r="AR66" i="11"/>
  <c r="AQ66" i="11"/>
  <c r="AP66" i="11"/>
  <c r="AM66" i="11"/>
  <c r="AL66" i="11"/>
  <c r="AI66" i="11"/>
  <c r="AH66" i="11"/>
  <c r="AG66" i="11"/>
  <c r="AF66" i="11"/>
  <c r="W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W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W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W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W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W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6" i="10"/>
  <c r="T276" i="10"/>
  <c r="Z276" i="10" s="1"/>
  <c r="AC276" i="10" s="1"/>
  <c r="U274" i="10"/>
  <c r="T274" i="10"/>
  <c r="Z274" i="10" s="1"/>
  <c r="AC274" i="10" s="1"/>
  <c r="U273" i="10"/>
  <c r="T273" i="10"/>
  <c r="Z273" i="10" s="1"/>
  <c r="AC273" i="10" s="1"/>
  <c r="U271" i="10"/>
  <c r="T271" i="10"/>
  <c r="Z271" i="10" s="1"/>
  <c r="AC271" i="10" s="1"/>
  <c r="U270" i="10"/>
  <c r="T270" i="10"/>
  <c r="Z270" i="10" s="1"/>
  <c r="AC270" i="10" s="1"/>
  <c r="U269" i="10"/>
  <c r="T269" i="10"/>
  <c r="Z269" i="10" s="1"/>
  <c r="AC269" i="10" s="1"/>
  <c r="U267" i="10"/>
  <c r="T267" i="10"/>
  <c r="Z267" i="10" s="1"/>
  <c r="AC267" i="10" s="1"/>
  <c r="U266" i="10"/>
  <c r="T266" i="10"/>
  <c r="Z266" i="10" s="1"/>
  <c r="AC266" i="10" s="1"/>
  <c r="U264" i="10"/>
  <c r="T264" i="10"/>
  <c r="Z264" i="10" s="1"/>
  <c r="AC264" i="10" s="1"/>
  <c r="U263" i="10"/>
  <c r="T263" i="10"/>
  <c r="Z263" i="10" s="1"/>
  <c r="AC263" i="10" s="1"/>
  <c r="U261" i="10"/>
  <c r="T261" i="10"/>
  <c r="Z261" i="10" s="1"/>
  <c r="AC261" i="10" s="1"/>
  <c r="U260" i="10"/>
  <c r="T260" i="10"/>
  <c r="Z260" i="10" s="1"/>
  <c r="AC260" i="10" s="1"/>
  <c r="U258" i="10"/>
  <c r="T258" i="10"/>
  <c r="Z258" i="10" s="1"/>
  <c r="AC258" i="10" s="1"/>
  <c r="U257" i="10"/>
  <c r="T257" i="10"/>
  <c r="Z257" i="10" s="1"/>
  <c r="AC257" i="10" s="1"/>
  <c r="U256" i="10"/>
  <c r="T256" i="10"/>
  <c r="Z256" i="10" s="1"/>
  <c r="AC256" i="10" s="1"/>
  <c r="U254" i="10"/>
  <c r="T254" i="10"/>
  <c r="Z254" i="10" s="1"/>
  <c r="AC254" i="10" s="1"/>
  <c r="U253" i="10"/>
  <c r="T253" i="10"/>
  <c r="Z253" i="10" s="1"/>
  <c r="AC253" i="10" s="1"/>
  <c r="U251" i="10"/>
  <c r="T251" i="10"/>
  <c r="Z251" i="10" s="1"/>
  <c r="AC251" i="10" s="1"/>
  <c r="U250" i="10"/>
  <c r="T250" i="10"/>
  <c r="Z250" i="10" s="1"/>
  <c r="AC250" i="10" s="1"/>
  <c r="U249" i="10"/>
  <c r="T249" i="10"/>
  <c r="Z249" i="10" s="1"/>
  <c r="AC249" i="10" s="1"/>
  <c r="U247" i="10"/>
  <c r="T247" i="10"/>
  <c r="Z247" i="10" s="1"/>
  <c r="AC247" i="10" s="1"/>
  <c r="U246" i="10"/>
  <c r="T246" i="10"/>
  <c r="Z246" i="10" s="1"/>
  <c r="AC246" i="10" s="1"/>
  <c r="U245" i="10"/>
  <c r="T245" i="10"/>
  <c r="Z245" i="10" s="1"/>
  <c r="AC245" i="10" s="1"/>
  <c r="U243" i="10"/>
  <c r="T243" i="10"/>
  <c r="Z243" i="10" s="1"/>
  <c r="AC243" i="10" s="1"/>
  <c r="U242" i="10"/>
  <c r="T242" i="10"/>
  <c r="Z242" i="10" s="1"/>
  <c r="AC242" i="10" s="1"/>
  <c r="U241" i="10"/>
  <c r="T241" i="10"/>
  <c r="Z241" i="10" s="1"/>
  <c r="AC241" i="10" s="1"/>
  <c r="U239" i="10"/>
  <c r="T239" i="10"/>
  <c r="Z239" i="10" s="1"/>
  <c r="AC239" i="10" s="1"/>
  <c r="U238" i="10"/>
  <c r="T238" i="10"/>
  <c r="Z238" i="10" s="1"/>
  <c r="AC238" i="10" s="1"/>
  <c r="U237" i="10"/>
  <c r="T237" i="10"/>
  <c r="Z237" i="10" s="1"/>
  <c r="AC237" i="10" s="1"/>
  <c r="U235" i="10"/>
  <c r="T235" i="10"/>
  <c r="Z235" i="10" s="1"/>
  <c r="AC235" i="10" s="1"/>
  <c r="U234" i="10"/>
  <c r="T234" i="10"/>
  <c r="Z234" i="10" s="1"/>
  <c r="AC234" i="10" s="1"/>
  <c r="U233" i="10"/>
  <c r="T233" i="10"/>
  <c r="Z233" i="10" s="1"/>
  <c r="AC233" i="10" s="1"/>
  <c r="U231" i="10"/>
  <c r="T231" i="10"/>
  <c r="Z231" i="10" s="1"/>
  <c r="AC231" i="10" s="1"/>
  <c r="U230" i="10"/>
  <c r="T230" i="10"/>
  <c r="Z230" i="10" s="1"/>
  <c r="AC230" i="10" s="1"/>
  <c r="U229" i="10"/>
  <c r="T229" i="10"/>
  <c r="Z229" i="10" s="1"/>
  <c r="AC229" i="10" s="1"/>
  <c r="U228" i="10"/>
  <c r="T228" i="10"/>
  <c r="Z228" i="10" s="1"/>
  <c r="AC228" i="10" s="1"/>
  <c r="U227" i="10"/>
  <c r="AA227" i="10" s="1"/>
  <c r="AD227" i="10" s="1"/>
  <c r="T227" i="10"/>
  <c r="Z227" i="10" s="1"/>
  <c r="AC227" i="10" s="1"/>
  <c r="U226" i="10"/>
  <c r="T226" i="10"/>
  <c r="Z226" i="10" s="1"/>
  <c r="AC226" i="10" s="1"/>
  <c r="U224" i="10"/>
  <c r="T224" i="10"/>
  <c r="Z224" i="10" s="1"/>
  <c r="AC224" i="10" s="1"/>
  <c r="U223" i="10"/>
  <c r="T223" i="10"/>
  <c r="Z223" i="10" s="1"/>
  <c r="AC223" i="10" s="1"/>
  <c r="U222" i="10"/>
  <c r="T222" i="10"/>
  <c r="Z222" i="10" s="1"/>
  <c r="AC222" i="10" s="1"/>
  <c r="U221" i="10"/>
  <c r="T221" i="10"/>
  <c r="Z221" i="10" s="1"/>
  <c r="AC221" i="10" s="1"/>
  <c r="U220" i="10"/>
  <c r="AA220" i="10" s="1"/>
  <c r="AD220" i="10" s="1"/>
  <c r="T220" i="10"/>
  <c r="Z220" i="10" s="1"/>
  <c r="AC220" i="10" s="1"/>
  <c r="U219" i="10"/>
  <c r="T219" i="10"/>
  <c r="Z219" i="10" s="1"/>
  <c r="AC219" i="10" s="1"/>
  <c r="U218" i="10"/>
  <c r="T218" i="10"/>
  <c r="Z218" i="10" s="1"/>
  <c r="AC218" i="10" s="1"/>
  <c r="U216" i="10"/>
  <c r="T216" i="10"/>
  <c r="Z216" i="10" s="1"/>
  <c r="AC216" i="10" s="1"/>
  <c r="U215" i="10"/>
  <c r="T215" i="10"/>
  <c r="Z215" i="10" s="1"/>
  <c r="AC215" i="10" s="1"/>
  <c r="U214" i="10"/>
  <c r="T214" i="10"/>
  <c r="Z214" i="10" s="1"/>
  <c r="AC214" i="10" s="1"/>
  <c r="U213" i="10"/>
  <c r="T213" i="10"/>
  <c r="Z213" i="10" s="1"/>
  <c r="AC213" i="10" s="1"/>
  <c r="U212" i="10"/>
  <c r="AA212" i="10" s="1"/>
  <c r="AD212" i="10" s="1"/>
  <c r="T212" i="10"/>
  <c r="Z212" i="10" s="1"/>
  <c r="AC212" i="10" s="1"/>
  <c r="U211" i="10"/>
  <c r="T211" i="10"/>
  <c r="Z211" i="10" s="1"/>
  <c r="AC211" i="10" s="1"/>
  <c r="U209" i="10"/>
  <c r="T209" i="10"/>
  <c r="Z209" i="10" s="1"/>
  <c r="AC209" i="10" s="1"/>
  <c r="U208" i="10"/>
  <c r="T208" i="10"/>
  <c r="Z208" i="10" s="1"/>
  <c r="AC208" i="10" s="1"/>
  <c r="U207" i="10"/>
  <c r="T207" i="10"/>
  <c r="Z207" i="10" s="1"/>
  <c r="AC207" i="10" s="1"/>
  <c r="U206" i="10"/>
  <c r="AA206" i="10" s="1"/>
  <c r="AD206" i="10" s="1"/>
  <c r="T206" i="10"/>
  <c r="Z206" i="10" s="1"/>
  <c r="AC206" i="10" s="1"/>
  <c r="U205" i="10"/>
  <c r="T205" i="10"/>
  <c r="Z205" i="10" s="1"/>
  <c r="AC205" i="10" s="1"/>
  <c r="U204" i="10"/>
  <c r="T204" i="10"/>
  <c r="Z204" i="10" s="1"/>
  <c r="AC204" i="10" s="1"/>
  <c r="U202" i="10"/>
  <c r="T202" i="10"/>
  <c r="Z202" i="10" s="1"/>
  <c r="AC202" i="10" s="1"/>
  <c r="U201" i="10"/>
  <c r="T201" i="10"/>
  <c r="Z201" i="10" s="1"/>
  <c r="AC201" i="10" s="1"/>
  <c r="U200" i="10"/>
  <c r="T200" i="10"/>
  <c r="Z200" i="10" s="1"/>
  <c r="AC200" i="10" s="1"/>
  <c r="U199" i="10"/>
  <c r="T199" i="10"/>
  <c r="Z199" i="10" s="1"/>
  <c r="AC199" i="10" s="1"/>
  <c r="U197" i="10"/>
  <c r="T197" i="10"/>
  <c r="Z197" i="10" s="1"/>
  <c r="AC197" i="10" s="1"/>
  <c r="U196" i="10"/>
  <c r="T196" i="10"/>
  <c r="Z196" i="10" s="1"/>
  <c r="AC196" i="10" s="1"/>
  <c r="U195" i="10"/>
  <c r="T195" i="10"/>
  <c r="Z195" i="10" s="1"/>
  <c r="AC195" i="10" s="1"/>
  <c r="U193" i="10"/>
  <c r="T193" i="10"/>
  <c r="Z193" i="10" s="1"/>
  <c r="AC193" i="10" s="1"/>
  <c r="U192" i="10"/>
  <c r="T192" i="10"/>
  <c r="Z192" i="10" s="1"/>
  <c r="AC192" i="10" s="1"/>
  <c r="U191" i="10"/>
  <c r="T191" i="10"/>
  <c r="Z191" i="10" s="1"/>
  <c r="AC191" i="10" s="1"/>
  <c r="U190" i="10"/>
  <c r="T190" i="10"/>
  <c r="Z190" i="10" s="1"/>
  <c r="AC190" i="10" s="1"/>
  <c r="U189" i="10"/>
  <c r="T189" i="10"/>
  <c r="Z189" i="10" s="1"/>
  <c r="AC189" i="10" s="1"/>
  <c r="U188" i="10"/>
  <c r="T188" i="10"/>
  <c r="Z188" i="10" s="1"/>
  <c r="AC188" i="10" s="1"/>
  <c r="U187" i="10"/>
  <c r="AA187" i="10" s="1"/>
  <c r="AD187" i="10" s="1"/>
  <c r="T187" i="10"/>
  <c r="Z187" i="10" s="1"/>
  <c r="AC187" i="10" s="1"/>
  <c r="U186" i="10"/>
  <c r="T186" i="10"/>
  <c r="Z186" i="10" s="1"/>
  <c r="AC186" i="10" s="1"/>
  <c r="U184" i="10"/>
  <c r="T184" i="10"/>
  <c r="Z184" i="10" s="1"/>
  <c r="AC184" i="10" s="1"/>
  <c r="U182" i="10"/>
  <c r="T182" i="10"/>
  <c r="Z182" i="10" s="1"/>
  <c r="AC182" i="10" s="1"/>
  <c r="U181" i="10"/>
  <c r="AA181" i="10" s="1"/>
  <c r="AD181" i="10" s="1"/>
  <c r="T181" i="10"/>
  <c r="Z181" i="10" s="1"/>
  <c r="AC181" i="10" s="1"/>
  <c r="U180" i="10"/>
  <c r="T180" i="10"/>
  <c r="Z180" i="10" s="1"/>
  <c r="AC180" i="10" s="1"/>
  <c r="U179" i="10"/>
  <c r="T179" i="10"/>
  <c r="Z179" i="10" s="1"/>
  <c r="AC179" i="10" s="1"/>
  <c r="U178" i="10"/>
  <c r="T178" i="10"/>
  <c r="Z178" i="10" s="1"/>
  <c r="AC178" i="10" s="1"/>
  <c r="U177" i="10"/>
  <c r="AA177" i="10" s="1"/>
  <c r="AD177" i="10" s="1"/>
  <c r="T177" i="10"/>
  <c r="Z177" i="10" s="1"/>
  <c r="AC177" i="10" s="1"/>
  <c r="U176" i="10"/>
  <c r="T176" i="10"/>
  <c r="Z176" i="10" s="1"/>
  <c r="AC176" i="10" s="1"/>
  <c r="U175" i="10"/>
  <c r="T175" i="10"/>
  <c r="Z175" i="10" s="1"/>
  <c r="AC175" i="10" s="1"/>
  <c r="U174" i="10"/>
  <c r="T174" i="10"/>
  <c r="Z174" i="10" s="1"/>
  <c r="AC174" i="10" s="1"/>
  <c r="U172" i="10"/>
  <c r="T172" i="10"/>
  <c r="Z172" i="10" s="1"/>
  <c r="AC172" i="10" s="1"/>
  <c r="U171" i="10"/>
  <c r="T171" i="10"/>
  <c r="Z171" i="10" s="1"/>
  <c r="AC171" i="10" s="1"/>
  <c r="U170" i="10"/>
  <c r="AA170" i="10" s="1"/>
  <c r="AD170" i="10" s="1"/>
  <c r="T170" i="10"/>
  <c r="Z170" i="10" s="1"/>
  <c r="AC170" i="10" s="1"/>
  <c r="U169" i="10"/>
  <c r="T169" i="10"/>
  <c r="Z169" i="10" s="1"/>
  <c r="AC169" i="10" s="1"/>
  <c r="U168" i="10"/>
  <c r="T168" i="10"/>
  <c r="Z168" i="10" s="1"/>
  <c r="AC168" i="10" s="1"/>
  <c r="U167" i="10"/>
  <c r="T167" i="10"/>
  <c r="Z167" i="10" s="1"/>
  <c r="AC167" i="10" s="1"/>
  <c r="U166" i="10"/>
  <c r="AA166" i="10" s="1"/>
  <c r="AD166" i="10" s="1"/>
  <c r="T166" i="10"/>
  <c r="Z166" i="10" s="1"/>
  <c r="AC166" i="10" s="1"/>
  <c r="U165" i="10"/>
  <c r="T165" i="10"/>
  <c r="Z165" i="10" s="1"/>
  <c r="AC165" i="10" s="1"/>
  <c r="U164" i="10"/>
  <c r="T164" i="10"/>
  <c r="Z164" i="10" s="1"/>
  <c r="AC164" i="10" s="1"/>
  <c r="U163" i="10"/>
  <c r="T163" i="10"/>
  <c r="Z163" i="10" s="1"/>
  <c r="AC163" i="10" s="1"/>
  <c r="U161" i="10"/>
  <c r="T161" i="10"/>
  <c r="Z161" i="10" s="1"/>
  <c r="AC161" i="10" s="1"/>
  <c r="U160" i="10"/>
  <c r="T160" i="10"/>
  <c r="Z160" i="10" s="1"/>
  <c r="AC160" i="10" s="1"/>
  <c r="U159" i="10"/>
  <c r="T159" i="10"/>
  <c r="Z159" i="10" s="1"/>
  <c r="AC159" i="10" s="1"/>
  <c r="U158" i="10"/>
  <c r="T158" i="10"/>
  <c r="Z158" i="10" s="1"/>
  <c r="AC158" i="10" s="1"/>
  <c r="U157" i="10"/>
  <c r="T157" i="10"/>
  <c r="Z157" i="10" s="1"/>
  <c r="AC157" i="10" s="1"/>
  <c r="U155" i="10"/>
  <c r="T155" i="10"/>
  <c r="Z155" i="10" s="1"/>
  <c r="AC155" i="10" s="1"/>
  <c r="U154" i="10"/>
  <c r="T154" i="10"/>
  <c r="Z154" i="10" s="1"/>
  <c r="AC154" i="10" s="1"/>
  <c r="U153" i="10"/>
  <c r="T153" i="10"/>
  <c r="Z153" i="10" s="1"/>
  <c r="AC153" i="10" s="1"/>
  <c r="U152" i="10"/>
  <c r="T152" i="10"/>
  <c r="Z152" i="10" s="1"/>
  <c r="AC152" i="10" s="1"/>
  <c r="U151" i="10"/>
  <c r="T151" i="10"/>
  <c r="Z151" i="10" s="1"/>
  <c r="AC151" i="10" s="1"/>
  <c r="U150" i="10"/>
  <c r="T150" i="10"/>
  <c r="Z150" i="10" s="1"/>
  <c r="AC150" i="10" s="1"/>
  <c r="U148" i="10"/>
  <c r="T148" i="10"/>
  <c r="Z148" i="10" s="1"/>
  <c r="AC148" i="10" s="1"/>
  <c r="U147" i="10"/>
  <c r="T147" i="10"/>
  <c r="Z147" i="10" s="1"/>
  <c r="AC147" i="10" s="1"/>
  <c r="U146" i="10"/>
  <c r="T146" i="10"/>
  <c r="Z146" i="10" s="1"/>
  <c r="AC146" i="10" s="1"/>
  <c r="U145" i="10"/>
  <c r="T145" i="10"/>
  <c r="Z145" i="10" s="1"/>
  <c r="AC145" i="10" s="1"/>
  <c r="T144" i="10"/>
  <c r="Z144" i="10" s="1"/>
  <c r="AC144" i="10" s="1"/>
  <c r="U142" i="10"/>
  <c r="T142" i="10"/>
  <c r="Z142" i="10" s="1"/>
  <c r="AC142" i="10" s="1"/>
  <c r="U141" i="10"/>
  <c r="T141" i="10"/>
  <c r="Z141" i="10" s="1"/>
  <c r="AC141" i="10" s="1"/>
  <c r="U140" i="10"/>
  <c r="T140" i="10"/>
  <c r="Z140" i="10" s="1"/>
  <c r="AC140" i="10" s="1"/>
  <c r="U139" i="10"/>
  <c r="T139" i="10"/>
  <c r="Z139" i="10" s="1"/>
  <c r="AC139" i="10" s="1"/>
  <c r="U138" i="10"/>
  <c r="T138" i="10"/>
  <c r="Z138" i="10" s="1"/>
  <c r="AC138" i="10" s="1"/>
  <c r="U136" i="10"/>
  <c r="T136" i="10"/>
  <c r="Z136" i="10" s="1"/>
  <c r="AC136" i="10" s="1"/>
  <c r="U135" i="10"/>
  <c r="T135" i="10"/>
  <c r="Z135" i="10" s="1"/>
  <c r="AC135" i="10" s="1"/>
  <c r="U133" i="10"/>
  <c r="T133" i="10"/>
  <c r="Z133" i="10" s="1"/>
  <c r="AC133" i="10" s="1"/>
  <c r="U132" i="10"/>
  <c r="T132" i="10"/>
  <c r="Z132" i="10" s="1"/>
  <c r="AC132" i="10" s="1"/>
  <c r="U131" i="10"/>
  <c r="T131" i="10"/>
  <c r="Z131" i="10" s="1"/>
  <c r="AC131" i="10" s="1"/>
  <c r="U129" i="10"/>
  <c r="T129" i="10"/>
  <c r="Z129" i="10" s="1"/>
  <c r="AC129" i="10" s="1"/>
  <c r="U128" i="10"/>
  <c r="T128" i="10"/>
  <c r="Z128" i="10" s="1"/>
  <c r="AC128" i="10" s="1"/>
  <c r="U126" i="10"/>
  <c r="T126" i="10"/>
  <c r="Z126" i="10" s="1"/>
  <c r="AC126" i="10" s="1"/>
  <c r="U125" i="10"/>
  <c r="T125" i="10"/>
  <c r="Z125" i="10" s="1"/>
  <c r="AC125" i="10" s="1"/>
  <c r="U123" i="10"/>
  <c r="T123" i="10"/>
  <c r="Z123" i="10" s="1"/>
  <c r="AC123" i="10" s="1"/>
  <c r="U122" i="10"/>
  <c r="T122" i="10"/>
  <c r="Z122" i="10" s="1"/>
  <c r="AC122" i="10" s="1"/>
  <c r="U121" i="10"/>
  <c r="T121" i="10"/>
  <c r="Z121" i="10" s="1"/>
  <c r="AC121" i="10" s="1"/>
  <c r="U120" i="10"/>
  <c r="T120" i="10"/>
  <c r="Z120" i="10" s="1"/>
  <c r="AC120" i="10" s="1"/>
  <c r="U118" i="10"/>
  <c r="T118" i="10"/>
  <c r="Z118" i="10" s="1"/>
  <c r="AC118" i="10" s="1"/>
  <c r="U117" i="10"/>
  <c r="T117" i="10"/>
  <c r="Z117" i="10" s="1"/>
  <c r="AC117" i="10" s="1"/>
  <c r="U116" i="10"/>
  <c r="T116" i="10"/>
  <c r="Z116" i="10" s="1"/>
  <c r="AC116" i="10" s="1"/>
  <c r="U115" i="10"/>
  <c r="T115" i="10"/>
  <c r="Z115" i="10" s="1"/>
  <c r="AC115" i="10" s="1"/>
  <c r="U113" i="10"/>
  <c r="T113" i="10"/>
  <c r="Z113" i="10" s="1"/>
  <c r="AC113" i="10" s="1"/>
  <c r="U112" i="10"/>
  <c r="T112" i="10"/>
  <c r="Z112" i="10" s="1"/>
  <c r="AC112" i="10" s="1"/>
  <c r="U111" i="10"/>
  <c r="T111" i="10"/>
  <c r="Z111" i="10" s="1"/>
  <c r="AC111" i="10" s="1"/>
  <c r="U110" i="10"/>
  <c r="T110" i="10"/>
  <c r="Z110" i="10" s="1"/>
  <c r="AC110" i="10" s="1"/>
  <c r="U108" i="10"/>
  <c r="T108" i="10"/>
  <c r="Z108" i="10" s="1"/>
  <c r="AC108" i="10" s="1"/>
  <c r="U107" i="10"/>
  <c r="T107" i="10"/>
  <c r="Z107" i="10" s="1"/>
  <c r="AC107" i="10" s="1"/>
  <c r="U106" i="10"/>
  <c r="T106" i="10"/>
  <c r="Z106" i="10" s="1"/>
  <c r="AC106" i="10" s="1"/>
  <c r="U105" i="10"/>
  <c r="T105" i="10"/>
  <c r="Z105" i="10" s="1"/>
  <c r="AC105" i="10" s="1"/>
  <c r="U103" i="10"/>
  <c r="T103" i="10"/>
  <c r="Z103" i="10" s="1"/>
  <c r="AC103" i="10" s="1"/>
  <c r="U102" i="10"/>
  <c r="T102" i="10"/>
  <c r="Z102" i="10" s="1"/>
  <c r="AC102" i="10" s="1"/>
  <c r="U101" i="10"/>
  <c r="T101" i="10"/>
  <c r="Z101" i="10" s="1"/>
  <c r="AC101" i="10" s="1"/>
  <c r="U100" i="10"/>
  <c r="T100" i="10"/>
  <c r="Z100" i="10" s="1"/>
  <c r="AC100" i="10" s="1"/>
  <c r="U98" i="10"/>
  <c r="T98" i="10"/>
  <c r="Z98" i="10" s="1"/>
  <c r="AC98" i="10" s="1"/>
  <c r="U97" i="10"/>
  <c r="T97" i="10"/>
  <c r="Z97" i="10" s="1"/>
  <c r="AC97" i="10" s="1"/>
  <c r="U96" i="10"/>
  <c r="T96" i="10"/>
  <c r="Z96" i="10" s="1"/>
  <c r="AC96" i="10" s="1"/>
  <c r="U95" i="10"/>
  <c r="T95" i="10"/>
  <c r="Z95" i="10" s="1"/>
  <c r="AC95" i="10" s="1"/>
  <c r="U94" i="10"/>
  <c r="T94" i="10"/>
  <c r="Z94" i="10" s="1"/>
  <c r="AC94" i="10" s="1"/>
  <c r="U93" i="10"/>
  <c r="T93" i="10"/>
  <c r="Z93" i="10" s="1"/>
  <c r="AC93" i="10" s="1"/>
  <c r="U92" i="10"/>
  <c r="T92" i="10"/>
  <c r="Z92" i="10" s="1"/>
  <c r="AC92" i="10" s="1"/>
  <c r="U91" i="10"/>
  <c r="U89" i="10"/>
  <c r="T89" i="10"/>
  <c r="Z89" i="10" s="1"/>
  <c r="AC89" i="10" s="1"/>
  <c r="U88" i="10"/>
  <c r="T88" i="10"/>
  <c r="Z88" i="10" s="1"/>
  <c r="AC88" i="10" s="1"/>
  <c r="U87" i="10"/>
  <c r="T87" i="10"/>
  <c r="U86" i="10"/>
  <c r="T86" i="10"/>
  <c r="Z86" i="10" s="1"/>
  <c r="AC86" i="10" s="1"/>
  <c r="U84" i="10"/>
  <c r="T84" i="10"/>
  <c r="Z84" i="10" s="1"/>
  <c r="AC84" i="10" s="1"/>
  <c r="U83" i="10"/>
  <c r="T83" i="10"/>
  <c r="Z83" i="10" s="1"/>
  <c r="AC83" i="10" s="1"/>
  <c r="U82" i="10"/>
  <c r="T82" i="10"/>
  <c r="Z82" i="10" s="1"/>
  <c r="AC82" i="10" s="1"/>
  <c r="U81" i="10"/>
  <c r="T81" i="10"/>
  <c r="Z81" i="10" s="1"/>
  <c r="AC81" i="10" s="1"/>
  <c r="U79" i="10"/>
  <c r="T79" i="10"/>
  <c r="Z79" i="10" s="1"/>
  <c r="AC79" i="10" s="1"/>
  <c r="U78" i="10"/>
  <c r="T78" i="10"/>
  <c r="Z78" i="10" s="1"/>
  <c r="AC78" i="10" s="1"/>
  <c r="U77" i="10"/>
  <c r="T77" i="10"/>
  <c r="Z77" i="10" s="1"/>
  <c r="AC77" i="10" s="1"/>
  <c r="U75" i="10"/>
  <c r="T75" i="10"/>
  <c r="Z75" i="10" s="1"/>
  <c r="AC75" i="10" s="1"/>
  <c r="U74" i="10"/>
  <c r="T74" i="10"/>
  <c r="Z74" i="10" s="1"/>
  <c r="AC74" i="10" s="1"/>
  <c r="U73" i="10"/>
  <c r="T73" i="10"/>
  <c r="Z73" i="10" s="1"/>
  <c r="AC73" i="10" s="1"/>
  <c r="U72" i="10"/>
  <c r="T72" i="10"/>
  <c r="Z72" i="10" s="1"/>
  <c r="AC72" i="10" s="1"/>
  <c r="U70" i="10"/>
  <c r="T70" i="10"/>
  <c r="Z70" i="10" s="1"/>
  <c r="AC70" i="10" s="1"/>
  <c r="U69" i="10"/>
  <c r="T69" i="10"/>
  <c r="Z69" i="10" s="1"/>
  <c r="AC69" i="10" s="1"/>
  <c r="U68" i="10"/>
  <c r="T68" i="10"/>
  <c r="U67" i="10"/>
  <c r="T67" i="10"/>
  <c r="Z67" i="10" s="1"/>
  <c r="AC67" i="10" s="1"/>
  <c r="U65" i="10"/>
  <c r="T65" i="10"/>
  <c r="Z65" i="10" s="1"/>
  <c r="AC65" i="10" s="1"/>
  <c r="U64" i="10"/>
  <c r="T64" i="10"/>
  <c r="Z64" i="10" s="1"/>
  <c r="AC64" i="10" s="1"/>
  <c r="U63" i="10"/>
  <c r="T63" i="10"/>
  <c r="Z63" i="10" s="1"/>
  <c r="AC63" i="10" s="1"/>
  <c r="U61" i="10"/>
  <c r="T61" i="10"/>
  <c r="Z61" i="10" s="1"/>
  <c r="AC61" i="10" s="1"/>
  <c r="U60" i="10"/>
  <c r="T60" i="10"/>
  <c r="U58" i="10"/>
  <c r="T58" i="10"/>
  <c r="Z58" i="10" s="1"/>
  <c r="AC58" i="10" s="1"/>
  <c r="U57" i="10"/>
  <c r="T57" i="10"/>
  <c r="Z57" i="10" s="1"/>
  <c r="AC57" i="10" s="1"/>
  <c r="U56" i="10"/>
  <c r="T56" i="10"/>
  <c r="U55" i="10"/>
  <c r="T55" i="10"/>
  <c r="Z55" i="10" s="1"/>
  <c r="AC55" i="10" s="1"/>
  <c r="U53" i="10"/>
  <c r="T53" i="10"/>
  <c r="Z53" i="10" s="1"/>
  <c r="AC53" i="10" s="1"/>
  <c r="U52" i="10"/>
  <c r="T52" i="10"/>
  <c r="U50" i="10"/>
  <c r="T50" i="10"/>
  <c r="Z50" i="10" s="1"/>
  <c r="AC50" i="10" s="1"/>
  <c r="U49" i="10"/>
  <c r="T49" i="10"/>
  <c r="Z49" i="10" s="1"/>
  <c r="AC49" i="10" s="1"/>
  <c r="U48" i="10"/>
  <c r="T48" i="10"/>
  <c r="U46" i="10"/>
  <c r="T46" i="10"/>
  <c r="Z46" i="10" s="1"/>
  <c r="AC46" i="10" s="1"/>
  <c r="U45" i="10"/>
  <c r="T45" i="10"/>
  <c r="Z45" i="10" s="1"/>
  <c r="AC45" i="10" s="1"/>
  <c r="U43" i="10"/>
  <c r="T43" i="10"/>
  <c r="U42" i="10"/>
  <c r="T42" i="10"/>
  <c r="Z42" i="10" s="1"/>
  <c r="AC42" i="10" s="1"/>
  <c r="U40" i="10"/>
  <c r="T40" i="10"/>
  <c r="Z40" i="10" s="1"/>
  <c r="AC40" i="10" s="1"/>
  <c r="U39" i="10"/>
  <c r="T39" i="10"/>
  <c r="U38" i="10"/>
  <c r="T38" i="10"/>
  <c r="Z38" i="10" s="1"/>
  <c r="AC38" i="10" s="1"/>
  <c r="U36" i="10"/>
  <c r="T36" i="10"/>
  <c r="Z36" i="10" s="1"/>
  <c r="AC36" i="10" s="1"/>
  <c r="U35" i="10"/>
  <c r="T35" i="10"/>
  <c r="U33" i="10"/>
  <c r="T33" i="10"/>
  <c r="Z33" i="10" s="1"/>
  <c r="AC33" i="10" s="1"/>
  <c r="U32" i="10"/>
  <c r="T32" i="10"/>
  <c r="Z32" i="10" s="1"/>
  <c r="AC32" i="10" s="1"/>
  <c r="U31" i="10"/>
  <c r="T31" i="10"/>
  <c r="Z31" i="10" s="1"/>
  <c r="AC31" i="10" s="1"/>
  <c r="U29" i="10"/>
  <c r="T29" i="10"/>
  <c r="Z29" i="10" s="1"/>
  <c r="AC29" i="10" s="1"/>
  <c r="U28" i="10"/>
  <c r="T28" i="10"/>
  <c r="Z28" i="10" s="1"/>
  <c r="AC28" i="10" s="1"/>
  <c r="U27" i="10"/>
  <c r="T27" i="10"/>
  <c r="U25" i="10"/>
  <c r="T25" i="10"/>
  <c r="Z25" i="10" s="1"/>
  <c r="AC25" i="10" s="1"/>
  <c r="U24" i="10"/>
  <c r="T24" i="10"/>
  <c r="Z24" i="10" s="1"/>
  <c r="AC24" i="10" s="1"/>
  <c r="U22" i="10"/>
  <c r="T22" i="10"/>
  <c r="U21" i="10"/>
  <c r="T21" i="10"/>
  <c r="Z21" i="10" s="1"/>
  <c r="AC21" i="10" s="1"/>
  <c r="U19" i="10"/>
  <c r="T19" i="10"/>
  <c r="Z19" i="10" s="1"/>
  <c r="AC19" i="10" s="1"/>
  <c r="U18" i="10"/>
  <c r="T18" i="10"/>
  <c r="Z18" i="10" s="1"/>
  <c r="AC18" i="10" s="1"/>
  <c r="U16" i="10"/>
  <c r="T16" i="10"/>
  <c r="Z16" i="10" s="1"/>
  <c r="AC16" i="10" s="1"/>
  <c r="U15" i="10"/>
  <c r="T15" i="10"/>
  <c r="Z15" i="10" s="1"/>
  <c r="AC15" i="10" s="1"/>
  <c r="U13" i="10"/>
  <c r="T13" i="10"/>
  <c r="U12" i="10"/>
  <c r="T12" i="10"/>
  <c r="Z12" i="10" s="1"/>
  <c r="AC12" i="10" s="1"/>
  <c r="U11" i="10"/>
  <c r="T11" i="10"/>
  <c r="Z11" i="10" s="1"/>
  <c r="AC11" i="10" s="1"/>
  <c r="U9" i="10"/>
  <c r="T9" i="10"/>
  <c r="Z9" i="10" s="1"/>
  <c r="AC9" i="10" s="1"/>
  <c r="U8" i="10"/>
  <c r="T8" i="10"/>
  <c r="Z8" i="10" s="1"/>
  <c r="AC8" i="10" s="1"/>
  <c r="U7" i="10"/>
  <c r="T7" i="10"/>
  <c r="Z7" i="10" s="1"/>
  <c r="AC7" i="10" s="1"/>
  <c r="Y54" i="10"/>
  <c r="X59" i="10"/>
  <c r="Y59" i="10"/>
  <c r="X62" i="10"/>
  <c r="Y62" i="10"/>
  <c r="X80" i="10"/>
  <c r="Y80" i="10"/>
  <c r="X277" i="10"/>
  <c r="Y277" i="10"/>
  <c r="X272" i="10"/>
  <c r="Y272" i="10"/>
  <c r="X268" i="10"/>
  <c r="Y268" i="10"/>
  <c r="X265" i="10"/>
  <c r="Y265" i="10"/>
  <c r="X262" i="10"/>
  <c r="Y262" i="10"/>
  <c r="Y252" i="10"/>
  <c r="Y41" i="10" s="1"/>
  <c r="Y194" i="10" s="1"/>
  <c r="Y10" i="10" s="1"/>
  <c r="Y26" i="10" s="1"/>
  <c r="X232" i="10"/>
  <c r="Y232" i="10"/>
  <c r="X225" i="10"/>
  <c r="Y225" i="10"/>
  <c r="X217" i="10"/>
  <c r="Y217" i="10"/>
  <c r="X210" i="10"/>
  <c r="Y210" i="10"/>
  <c r="X198" i="10"/>
  <c r="Y198" i="10"/>
  <c r="X173" i="10"/>
  <c r="Y173" i="10"/>
  <c r="X162" i="10"/>
  <c r="Y162" i="10"/>
  <c r="X149" i="10"/>
  <c r="Y149" i="10"/>
  <c r="X143" i="10"/>
  <c r="Y143" i="10"/>
  <c r="Y137" i="10"/>
  <c r="X134" i="10"/>
  <c r="Y134" i="10"/>
  <c r="X130" i="10"/>
  <c r="Y130" i="10"/>
  <c r="X127" i="10"/>
  <c r="Y127" i="10"/>
  <c r="X124" i="10"/>
  <c r="X259" i="10" s="1"/>
  <c r="X119" i="10"/>
  <c r="Y119" i="10"/>
  <c r="X114" i="10"/>
  <c r="Y114" i="10"/>
  <c r="X109" i="10"/>
  <c r="Y109" i="10"/>
  <c r="X99" i="10"/>
  <c r="Y99" i="10"/>
  <c r="Y124" i="10" s="1"/>
  <c r="Y259" i="10" s="1"/>
  <c r="X47" i="10"/>
  <c r="Y47" i="10"/>
  <c r="X44" i="10"/>
  <c r="X54" i="10" s="1"/>
  <c r="X252" i="10" s="1"/>
  <c r="X41" i="10" s="1"/>
  <c r="X194" i="10" s="1"/>
  <c r="X10" i="10" s="1"/>
  <c r="X26" i="10" s="1"/>
  <c r="Y44" i="10"/>
  <c r="X20" i="10"/>
  <c r="Y20" i="10"/>
  <c r="X17" i="10"/>
  <c r="Y17" i="10"/>
  <c r="X14" i="10"/>
  <c r="Y14" i="10"/>
  <c r="H283" i="11"/>
  <c r="AA151" i="10" l="1"/>
  <c r="AD151" i="10" s="1"/>
  <c r="AA133" i="10"/>
  <c r="AD133" i="10" s="1"/>
  <c r="AA148" i="10"/>
  <c r="AD148" i="10" s="1"/>
  <c r="AA155" i="10"/>
  <c r="AD155" i="10" s="1"/>
  <c r="AA40" i="10"/>
  <c r="AD40" i="10" s="1"/>
  <c r="AA84" i="10"/>
  <c r="AD84" i="10" s="1"/>
  <c r="AA88" i="10"/>
  <c r="AD88" i="10" s="1"/>
  <c r="AA96" i="10"/>
  <c r="AD96" i="10" s="1"/>
  <c r="AA103" i="10"/>
  <c r="AD103" i="10" s="1"/>
  <c r="AA118" i="10"/>
  <c r="AD118" i="10" s="1"/>
  <c r="AA142" i="10"/>
  <c r="AD142" i="10" s="1"/>
  <c r="AA58" i="10"/>
  <c r="AD58" i="10" s="1"/>
  <c r="AA70" i="10"/>
  <c r="AD70" i="10" s="1"/>
  <c r="AA161" i="10"/>
  <c r="AD161" i="10" s="1"/>
  <c r="AA75" i="10"/>
  <c r="AD75" i="10" s="1"/>
  <c r="AA97" i="10"/>
  <c r="AD97" i="10" s="1"/>
  <c r="AA123" i="10"/>
  <c r="AD123" i="10" s="1"/>
  <c r="AA193" i="10"/>
  <c r="AD193" i="10" s="1"/>
  <c r="AA274" i="10"/>
  <c r="AD274" i="10" s="1"/>
  <c r="AA184" i="10"/>
  <c r="AD184" i="10" s="1"/>
  <c r="AA202" i="10"/>
  <c r="AD202" i="10" s="1"/>
  <c r="AA270" i="10"/>
  <c r="AD270" i="10" s="1"/>
  <c r="AA273" i="10"/>
  <c r="AD273" i="10" s="1"/>
  <c r="AA263" i="10"/>
  <c r="AD263" i="10" s="1"/>
  <c r="AA266" i="10"/>
  <c r="AD266" i="10" s="1"/>
  <c r="AA260" i="10"/>
  <c r="AD260" i="10" s="1"/>
  <c r="AA269" i="10"/>
  <c r="AD269" i="10" s="1"/>
  <c r="AA154" i="10"/>
  <c r="AD154" i="10" s="1"/>
  <c r="AA172" i="10"/>
  <c r="AD172" i="10" s="1"/>
  <c r="AA241" i="10"/>
  <c r="AD241" i="10" s="1"/>
  <c r="AA249" i="10"/>
  <c r="AD249" i="10" s="1"/>
  <c r="AA237" i="10"/>
  <c r="AD237" i="10" s="1"/>
  <c r="AA233" i="10"/>
  <c r="AD233" i="10" s="1"/>
  <c r="AA245" i="10"/>
  <c r="AD245" i="10" s="1"/>
  <c r="AA253" i="10"/>
  <c r="AD253" i="10" s="1"/>
  <c r="AA256" i="10"/>
  <c r="AD256" i="10" s="1"/>
  <c r="AA22" i="10"/>
  <c r="AD22" i="10" s="1"/>
  <c r="AA39" i="10"/>
  <c r="AD39" i="10" s="1"/>
  <c r="AA145" i="10"/>
  <c r="AD145" i="10" s="1"/>
  <c r="AA201" i="10"/>
  <c r="AD201" i="10" s="1"/>
  <c r="AA92" i="10"/>
  <c r="AD92" i="10" s="1"/>
  <c r="AA95" i="10"/>
  <c r="AD95" i="10" s="1"/>
  <c r="AA98" i="10"/>
  <c r="AD98" i="10" s="1"/>
  <c r="AA102" i="10"/>
  <c r="AD102" i="10" s="1"/>
  <c r="AA106" i="10"/>
  <c r="AD106" i="10" s="1"/>
  <c r="AA110" i="10"/>
  <c r="AD110" i="10" s="1"/>
  <c r="AA113" i="10"/>
  <c r="AD113" i="10" s="1"/>
  <c r="AA117" i="10"/>
  <c r="AD117" i="10" s="1"/>
  <c r="AA121" i="10"/>
  <c r="AD121" i="10" s="1"/>
  <c r="AA125" i="10"/>
  <c r="AD125" i="10" s="1"/>
  <c r="AA129" i="10"/>
  <c r="AD129" i="10" s="1"/>
  <c r="AA138" i="10"/>
  <c r="AD138" i="10" s="1"/>
  <c r="AA141" i="10"/>
  <c r="AD141" i="10" s="1"/>
  <c r="AA9" i="10"/>
  <c r="AD9" i="10" s="1"/>
  <c r="AA35" i="10"/>
  <c r="AD35" i="10" s="1"/>
  <c r="AA64" i="10"/>
  <c r="AD64" i="10" s="1"/>
  <c r="AA169" i="10"/>
  <c r="AD169" i="10" s="1"/>
  <c r="AA176" i="10"/>
  <c r="AD176" i="10" s="1"/>
  <c r="AA182" i="10"/>
  <c r="AD182" i="10" s="1"/>
  <c r="AA205" i="10"/>
  <c r="AD205" i="10" s="1"/>
  <c r="AA215" i="10"/>
  <c r="AD215" i="10" s="1"/>
  <c r="AA257" i="10"/>
  <c r="AD257" i="10" s="1"/>
  <c r="AA7" i="10"/>
  <c r="AD7" i="10" s="1"/>
  <c r="AA11" i="10"/>
  <c r="AD11" i="10" s="1"/>
  <c r="AA15" i="10"/>
  <c r="AD15" i="10" s="1"/>
  <c r="AA19" i="10"/>
  <c r="AD19" i="10" s="1"/>
  <c r="AA24" i="10"/>
  <c r="AD24" i="10" s="1"/>
  <c r="AA28" i="10"/>
  <c r="AD28" i="10" s="1"/>
  <c r="AA32" i="10"/>
  <c r="AD32" i="10" s="1"/>
  <c r="AA36" i="10"/>
  <c r="AD36" i="10" s="1"/>
  <c r="AA45" i="10"/>
  <c r="AD45" i="10" s="1"/>
  <c r="AA49" i="10"/>
  <c r="AD49" i="10" s="1"/>
  <c r="AA53" i="10"/>
  <c r="AD53" i="10" s="1"/>
  <c r="AA57" i="10"/>
  <c r="AD57" i="10" s="1"/>
  <c r="AA61" i="10"/>
  <c r="AD61" i="10" s="1"/>
  <c r="AA65" i="10"/>
  <c r="AD65" i="10" s="1"/>
  <c r="AA69" i="10"/>
  <c r="AD69" i="10" s="1"/>
  <c r="AA73" i="10"/>
  <c r="AD73" i="10" s="1"/>
  <c r="AA77" i="10"/>
  <c r="AD77" i="10" s="1"/>
  <c r="AA81" i="10"/>
  <c r="AD81" i="10" s="1"/>
  <c r="AA146" i="10"/>
  <c r="AD146" i="10" s="1"/>
  <c r="AA150" i="10"/>
  <c r="AD150" i="10" s="1"/>
  <c r="AA153" i="10"/>
  <c r="AD153" i="10" s="1"/>
  <c r="AA157" i="10"/>
  <c r="AD157" i="10" s="1"/>
  <c r="AA160" i="10"/>
  <c r="AD160" i="10" s="1"/>
  <c r="AA164" i="10"/>
  <c r="AD164" i="10" s="1"/>
  <c r="AA167" i="10"/>
  <c r="AD167" i="10" s="1"/>
  <c r="AA174" i="10"/>
  <c r="AD174" i="10" s="1"/>
  <c r="AA180" i="10"/>
  <c r="AD180" i="10" s="1"/>
  <c r="AA188" i="10"/>
  <c r="AD188" i="10" s="1"/>
  <c r="AA191" i="10"/>
  <c r="AD191" i="10" s="1"/>
  <c r="AA195" i="10"/>
  <c r="AD195" i="10" s="1"/>
  <c r="AA199" i="10"/>
  <c r="AD199" i="10" s="1"/>
  <c r="AA209" i="10"/>
  <c r="AD209" i="10" s="1"/>
  <c r="AA213" i="10"/>
  <c r="AD213" i="10" s="1"/>
  <c r="AA216" i="10"/>
  <c r="AD216" i="10" s="1"/>
  <c r="AA223" i="10"/>
  <c r="AD223" i="10" s="1"/>
  <c r="AA230" i="10"/>
  <c r="AD230" i="10" s="1"/>
  <c r="AA234" i="10"/>
  <c r="AD234" i="10" s="1"/>
  <c r="AA238" i="10"/>
  <c r="AD238" i="10" s="1"/>
  <c r="AA242" i="10"/>
  <c r="AD242" i="10" s="1"/>
  <c r="AA246" i="10"/>
  <c r="AD246" i="10" s="1"/>
  <c r="AA250" i="10"/>
  <c r="AD250" i="10" s="1"/>
  <c r="AA254" i="10"/>
  <c r="AD254" i="10" s="1"/>
  <c r="AA258" i="10"/>
  <c r="AD258" i="10" s="1"/>
  <c r="AA267" i="10"/>
  <c r="AD267" i="10" s="1"/>
  <c r="AA271" i="10"/>
  <c r="AD271" i="10" s="1"/>
  <c r="AA276" i="10"/>
  <c r="AD276" i="10" s="1"/>
  <c r="AA13" i="10"/>
  <c r="AD13" i="10" s="1"/>
  <c r="AA43" i="10"/>
  <c r="AD43" i="10" s="1"/>
  <c r="AA68" i="10"/>
  <c r="AD68" i="10" s="1"/>
  <c r="AA87" i="10"/>
  <c r="AD87" i="10" s="1"/>
  <c r="AA152" i="10"/>
  <c r="AD152" i="10" s="1"/>
  <c r="AA179" i="10"/>
  <c r="AD179" i="10" s="1"/>
  <c r="AA190" i="10"/>
  <c r="AD190" i="10" s="1"/>
  <c r="AA93" i="10"/>
  <c r="AD93" i="10" s="1"/>
  <c r="AA100" i="10"/>
  <c r="AD100" i="10" s="1"/>
  <c r="AA107" i="10"/>
  <c r="AD107" i="10" s="1"/>
  <c r="AA111" i="10"/>
  <c r="AD111" i="10" s="1"/>
  <c r="AA115" i="10"/>
  <c r="AD115" i="10" s="1"/>
  <c r="AA122" i="10"/>
  <c r="AD122" i="10" s="1"/>
  <c r="AA126" i="10"/>
  <c r="AD126" i="10" s="1"/>
  <c r="AA131" i="10"/>
  <c r="AD131" i="10" s="1"/>
  <c r="AA135" i="10"/>
  <c r="AD135" i="10" s="1"/>
  <c r="AA139" i="10"/>
  <c r="AD139" i="10" s="1"/>
  <c r="AA27" i="10"/>
  <c r="AD27" i="10" s="1"/>
  <c r="AA48" i="10"/>
  <c r="AD48" i="10" s="1"/>
  <c r="AA56" i="10"/>
  <c r="AD56" i="10" s="1"/>
  <c r="AA72" i="10"/>
  <c r="AD72" i="10" s="1"/>
  <c r="AA79" i="10"/>
  <c r="AD79" i="10" s="1"/>
  <c r="AA159" i="10"/>
  <c r="AD159" i="10" s="1"/>
  <c r="AA197" i="10"/>
  <c r="AD197" i="10" s="1"/>
  <c r="AA219" i="10"/>
  <c r="AD219" i="10" s="1"/>
  <c r="AA226" i="10"/>
  <c r="AD226" i="10" s="1"/>
  <c r="AA261" i="10"/>
  <c r="AD261" i="10" s="1"/>
  <c r="AA8" i="10"/>
  <c r="AD8" i="10" s="1"/>
  <c r="AA12" i="10"/>
  <c r="AD12" i="10" s="1"/>
  <c r="AA16" i="10"/>
  <c r="AD16" i="10" s="1"/>
  <c r="AA21" i="10"/>
  <c r="AD21" i="10" s="1"/>
  <c r="AA25" i="10"/>
  <c r="AD25" i="10" s="1"/>
  <c r="AA29" i="10"/>
  <c r="AD29" i="10" s="1"/>
  <c r="AA33" i="10"/>
  <c r="AD33" i="10" s="1"/>
  <c r="AA38" i="10"/>
  <c r="AD38" i="10" s="1"/>
  <c r="AA42" i="10"/>
  <c r="AD42" i="10" s="1"/>
  <c r="AA46" i="10"/>
  <c r="AD46" i="10" s="1"/>
  <c r="AA50" i="10"/>
  <c r="AD50" i="10" s="1"/>
  <c r="AA55" i="10"/>
  <c r="AD55" i="10" s="1"/>
  <c r="AA63" i="10"/>
  <c r="AD63" i="10" s="1"/>
  <c r="AA67" i="10"/>
  <c r="AD67" i="10" s="1"/>
  <c r="AA74" i="10"/>
  <c r="AD74" i="10" s="1"/>
  <c r="AA78" i="10"/>
  <c r="AD78" i="10" s="1"/>
  <c r="AA82" i="10"/>
  <c r="AD82" i="10" s="1"/>
  <c r="AA86" i="10"/>
  <c r="AD86" i="10" s="1"/>
  <c r="AA89" i="10"/>
  <c r="AD89" i="10" s="1"/>
  <c r="AA147" i="10"/>
  <c r="AD147" i="10" s="1"/>
  <c r="AA158" i="10"/>
  <c r="AD158" i="10" s="1"/>
  <c r="AA165" i="10"/>
  <c r="AD165" i="10" s="1"/>
  <c r="AA168" i="10"/>
  <c r="AD168" i="10" s="1"/>
  <c r="AA171" i="10"/>
  <c r="AD171" i="10" s="1"/>
  <c r="AA175" i="10"/>
  <c r="AD175" i="10" s="1"/>
  <c r="AA178" i="10"/>
  <c r="AD178" i="10" s="1"/>
  <c r="AA186" i="10"/>
  <c r="AD186" i="10" s="1"/>
  <c r="AA189" i="10"/>
  <c r="AD189" i="10" s="1"/>
  <c r="AA192" i="10"/>
  <c r="AD192" i="10" s="1"/>
  <c r="AA196" i="10"/>
  <c r="AD196" i="10" s="1"/>
  <c r="AA200" i="10"/>
  <c r="AD200" i="10" s="1"/>
  <c r="AA204" i="10"/>
  <c r="AD204" i="10" s="1"/>
  <c r="AA207" i="10"/>
  <c r="AD207" i="10" s="1"/>
  <c r="AA211" i="10"/>
  <c r="AD211" i="10" s="1"/>
  <c r="AA214" i="10"/>
  <c r="AD214" i="10" s="1"/>
  <c r="AA218" i="10"/>
  <c r="AD218" i="10" s="1"/>
  <c r="AA221" i="10"/>
  <c r="AD221" i="10" s="1"/>
  <c r="AA224" i="10"/>
  <c r="AD224" i="10" s="1"/>
  <c r="AA228" i="10"/>
  <c r="AD228" i="10" s="1"/>
  <c r="AA231" i="10"/>
  <c r="AD231" i="10" s="1"/>
  <c r="AA235" i="10"/>
  <c r="AD235" i="10" s="1"/>
  <c r="AA239" i="10"/>
  <c r="AD239" i="10" s="1"/>
  <c r="AA243" i="10"/>
  <c r="AD243" i="10" s="1"/>
  <c r="AA247" i="10"/>
  <c r="AD247" i="10" s="1"/>
  <c r="AA251" i="10"/>
  <c r="AD251" i="10" s="1"/>
  <c r="AA264" i="10"/>
  <c r="AD264" i="10" s="1"/>
  <c r="AA18" i="10"/>
  <c r="AD18" i="10" s="1"/>
  <c r="AA31" i="10"/>
  <c r="AD31" i="10" s="1"/>
  <c r="AA52" i="10"/>
  <c r="AD52" i="10" s="1"/>
  <c r="AA60" i="10"/>
  <c r="AD60" i="10" s="1"/>
  <c r="AA83" i="10"/>
  <c r="AD83" i="10" s="1"/>
  <c r="AA163" i="10"/>
  <c r="AD163" i="10" s="1"/>
  <c r="AA208" i="10"/>
  <c r="AD208" i="10" s="1"/>
  <c r="AA222" i="10"/>
  <c r="AD222" i="10" s="1"/>
  <c r="AA229" i="10"/>
  <c r="AD229" i="10" s="1"/>
  <c r="Z13" i="10"/>
  <c r="Z22" i="10"/>
  <c r="Z27" i="10"/>
  <c r="Z35" i="10"/>
  <c r="Z39" i="10"/>
  <c r="Z43" i="10"/>
  <c r="Z48" i="10"/>
  <c r="Z52" i="10"/>
  <c r="Z56" i="10"/>
  <c r="Z60" i="10"/>
  <c r="Z68" i="10"/>
  <c r="Z87" i="10"/>
  <c r="AA91" i="10"/>
  <c r="AD91" i="10" s="1"/>
  <c r="AA94" i="10"/>
  <c r="AD94" i="10" s="1"/>
  <c r="AA101" i="10"/>
  <c r="AD101" i="10" s="1"/>
  <c r="AA105" i="10"/>
  <c r="AD105" i="10" s="1"/>
  <c r="AA108" i="10"/>
  <c r="AD108" i="10" s="1"/>
  <c r="AA112" i="10"/>
  <c r="AD112" i="10" s="1"/>
  <c r="AA116" i="10"/>
  <c r="AD116" i="10" s="1"/>
  <c r="AA120" i="10"/>
  <c r="AD120" i="10" s="1"/>
  <c r="AA128" i="10"/>
  <c r="AD128" i="10" s="1"/>
  <c r="AA132" i="10"/>
  <c r="AD132" i="10" s="1"/>
  <c r="AA136" i="10"/>
  <c r="AD136" i="10" s="1"/>
  <c r="AA140" i="10"/>
  <c r="AD140" i="10" s="1"/>
  <c r="AL278" i="11"/>
  <c r="V278" i="11"/>
  <c r="S278" i="11"/>
  <c r="AG278" i="11"/>
  <c r="AQ278" i="11"/>
  <c r="T278" i="11"/>
  <c r="AH278" i="11"/>
  <c r="AR278" i="11"/>
  <c r="U278" i="11"/>
  <c r="AI278" i="11"/>
  <c r="BA278" i="11"/>
  <c r="W278" i="11"/>
  <c r="AM278" i="11"/>
  <c r="R278" i="11"/>
  <c r="AF278" i="11"/>
  <c r="AP278" i="11"/>
  <c r="Z47" i="10"/>
  <c r="Z20" i="10"/>
  <c r="Z34" i="10"/>
  <c r="Z76" i="10"/>
  <c r="Z80" i="10"/>
  <c r="Z85" i="10"/>
  <c r="Z104" i="10"/>
  <c r="Z10" i="10"/>
  <c r="Z17" i="10"/>
  <c r="Z26" i="10"/>
  <c r="Z66" i="10"/>
  <c r="AM76" i="10"/>
  <c r="Y30" i="10"/>
  <c r="Y71" i="10" s="1"/>
  <c r="Y66" i="10"/>
  <c r="Y236" i="10" s="1"/>
  <c r="Y23" i="10" s="1"/>
  <c r="Y185" i="10"/>
  <c r="X66" i="10"/>
  <c r="X236" i="10" s="1"/>
  <c r="X23" i="10" s="1"/>
  <c r="X185" i="10"/>
  <c r="X30" i="10"/>
  <c r="X71" i="10" s="1"/>
  <c r="AF30" i="10"/>
  <c r="AF71" i="10"/>
  <c r="AN66" i="10"/>
  <c r="AN236" i="10" s="1"/>
  <c r="AN23" i="10" s="1"/>
  <c r="X137" i="10"/>
  <c r="AJ76" i="10"/>
  <c r="AL185" i="10"/>
  <c r="AL76" i="10" s="1"/>
  <c r="AT240" i="10"/>
  <c r="AT104" i="10" s="1"/>
  <c r="Y156" i="10"/>
  <c r="Y203" i="10" s="1"/>
  <c r="Y244" i="10" s="1"/>
  <c r="Y34" i="10" s="1"/>
  <c r="Y37" i="10" s="1"/>
  <c r="Y255" i="10" s="1"/>
  <c r="AF124" i="10"/>
  <c r="AF259" i="10" s="1"/>
  <c r="AP76" i="10"/>
  <c r="AO185" i="10"/>
  <c r="AO76" i="10" s="1"/>
  <c r="AH185" i="10"/>
  <c r="AH76" i="10" s="1"/>
  <c r="AI185" i="10"/>
  <c r="AI76" i="10" s="1"/>
  <c r="AM248" i="10"/>
  <c r="AU85" i="10"/>
  <c r="AU90" i="10"/>
  <c r="AQ76" i="10"/>
  <c r="V16" i="10"/>
  <c r="W128" i="10"/>
  <c r="W136" i="10"/>
  <c r="V145" i="10"/>
  <c r="V152" i="10"/>
  <c r="V163" i="10"/>
  <c r="V169" i="10"/>
  <c r="V176" i="10"/>
  <c r="V187" i="10"/>
  <c r="V193" i="10"/>
  <c r="V201" i="10"/>
  <c r="V212" i="10"/>
  <c r="V219" i="10"/>
  <c r="V226" i="10"/>
  <c r="V233" i="10"/>
  <c r="V241" i="10"/>
  <c r="V249" i="10"/>
  <c r="V257" i="10"/>
  <c r="V261" i="10"/>
  <c r="V270" i="10"/>
  <c r="W8" i="10"/>
  <c r="W12" i="10"/>
  <c r="W16" i="10"/>
  <c r="W21" i="10"/>
  <c r="W25" i="10"/>
  <c r="W29" i="10"/>
  <c r="AW29" i="10" s="1"/>
  <c r="W33" i="10"/>
  <c r="AW33" i="10" s="1"/>
  <c r="W38" i="10"/>
  <c r="W42" i="10"/>
  <c r="W46" i="10"/>
  <c r="W50" i="10"/>
  <c r="AW50" i="10" s="1"/>
  <c r="W55" i="10"/>
  <c r="W58" i="10"/>
  <c r="W63" i="10"/>
  <c r="W68" i="10"/>
  <c r="W72" i="10"/>
  <c r="W75" i="10"/>
  <c r="AW75" i="10" s="1"/>
  <c r="W79" i="10"/>
  <c r="AW79" i="10" s="1"/>
  <c r="W83" i="10"/>
  <c r="W87" i="10"/>
  <c r="V92" i="10"/>
  <c r="V95" i="10"/>
  <c r="V98" i="10"/>
  <c r="V102" i="10"/>
  <c r="V106" i="10"/>
  <c r="V110" i="10"/>
  <c r="V113" i="10"/>
  <c r="V117" i="10"/>
  <c r="V121" i="10"/>
  <c r="V125" i="10"/>
  <c r="V129" i="10"/>
  <c r="V133" i="10"/>
  <c r="V138" i="10"/>
  <c r="V141" i="10"/>
  <c r="W145" i="10"/>
  <c r="W148" i="10"/>
  <c r="AW148" i="10" s="1"/>
  <c r="W152" i="10"/>
  <c r="W155" i="10"/>
  <c r="AW155" i="10" s="1"/>
  <c r="W159" i="10"/>
  <c r="AW159" i="10" s="1"/>
  <c r="W163" i="10"/>
  <c r="W166" i="10"/>
  <c r="AW166" i="10" s="1"/>
  <c r="W169" i="10"/>
  <c r="W172" i="10"/>
  <c r="W176" i="10"/>
  <c r="AW176" i="10" s="1"/>
  <c r="W179" i="10"/>
  <c r="AW179" i="10" s="1"/>
  <c r="W182" i="10"/>
  <c r="W187" i="10"/>
  <c r="AW187" i="10" s="1"/>
  <c r="W190" i="10"/>
  <c r="W193" i="10"/>
  <c r="W197" i="10"/>
  <c r="W201" i="10"/>
  <c r="W205" i="10"/>
  <c r="W208" i="10"/>
  <c r="W212" i="10"/>
  <c r="AW212" i="10" s="1"/>
  <c r="W215" i="10"/>
  <c r="W219" i="10"/>
  <c r="AW219" i="10" s="1"/>
  <c r="W222" i="10"/>
  <c r="AW222" i="10" s="1"/>
  <c r="W226" i="10"/>
  <c r="W229" i="10"/>
  <c r="AW229" i="10" s="1"/>
  <c r="W233" i="10"/>
  <c r="W237" i="10"/>
  <c r="W241" i="10"/>
  <c r="W245" i="10"/>
  <c r="W249" i="10"/>
  <c r="W253" i="10"/>
  <c r="W257" i="10"/>
  <c r="W261" i="10"/>
  <c r="W266" i="10"/>
  <c r="W270" i="10"/>
  <c r="W274" i="10"/>
  <c r="V8" i="10"/>
  <c r="V12" i="10"/>
  <c r="V21" i="10"/>
  <c r="V25" i="10"/>
  <c r="V29" i="10"/>
  <c r="V33" i="10"/>
  <c r="V38" i="10"/>
  <c r="V42" i="10"/>
  <c r="V46" i="10"/>
  <c r="V50" i="10"/>
  <c r="V55" i="10"/>
  <c r="V58" i="10"/>
  <c r="V63" i="10"/>
  <c r="V68" i="10"/>
  <c r="V72" i="10"/>
  <c r="V75" i="10"/>
  <c r="V79" i="10"/>
  <c r="V83" i="10"/>
  <c r="V87" i="10"/>
  <c r="W91" i="10"/>
  <c r="W94" i="10"/>
  <c r="W97" i="10"/>
  <c r="AW97" i="10" s="1"/>
  <c r="W101" i="10"/>
  <c r="W105" i="10"/>
  <c r="W108" i="10"/>
  <c r="AW108" i="10" s="1"/>
  <c r="W112" i="10"/>
  <c r="AW112" i="10" s="1"/>
  <c r="W116" i="10"/>
  <c r="W120" i="10"/>
  <c r="W123" i="10"/>
  <c r="AW123" i="10" s="1"/>
  <c r="W132" i="10"/>
  <c r="W140" i="10"/>
  <c r="AW140" i="10" s="1"/>
  <c r="V148" i="10"/>
  <c r="V155" i="10"/>
  <c r="V159" i="10"/>
  <c r="V166" i="10"/>
  <c r="V172" i="10"/>
  <c r="V179" i="10"/>
  <c r="V182" i="10"/>
  <c r="V190" i="10"/>
  <c r="V197" i="10"/>
  <c r="V205" i="10"/>
  <c r="V208" i="10"/>
  <c r="V215" i="10"/>
  <c r="V222" i="10"/>
  <c r="V229" i="10"/>
  <c r="V237" i="10"/>
  <c r="V245" i="10"/>
  <c r="V253" i="10"/>
  <c r="V266" i="10"/>
  <c r="V274" i="10"/>
  <c r="V9" i="10"/>
  <c r="V13" i="10"/>
  <c r="V18" i="10"/>
  <c r="V22" i="10"/>
  <c r="V27" i="10"/>
  <c r="V31" i="10"/>
  <c r="V35" i="10"/>
  <c r="V39" i="10"/>
  <c r="V43" i="10"/>
  <c r="V48" i="10"/>
  <c r="V52" i="10"/>
  <c r="V56" i="10"/>
  <c r="V60" i="10"/>
  <c r="V64" i="10"/>
  <c r="V69" i="10"/>
  <c r="V73" i="10"/>
  <c r="V77" i="10"/>
  <c r="V81" i="10"/>
  <c r="V84" i="10"/>
  <c r="V88" i="10"/>
  <c r="W92" i="10"/>
  <c r="W95" i="10"/>
  <c r="W98" i="10"/>
  <c r="AW98" i="10" s="1"/>
  <c r="W102" i="10"/>
  <c r="W106" i="10"/>
  <c r="AW106" i="10" s="1"/>
  <c r="W110" i="10"/>
  <c r="W113" i="10"/>
  <c r="AW113" i="10" s="1"/>
  <c r="W117" i="10"/>
  <c r="W121" i="10"/>
  <c r="W125" i="10"/>
  <c r="W129" i="10"/>
  <c r="W133" i="10"/>
  <c r="AW133" i="10" s="1"/>
  <c r="W138" i="10"/>
  <c r="W141" i="10"/>
  <c r="V146" i="10"/>
  <c r="V150" i="10"/>
  <c r="V153" i="10"/>
  <c r="V157" i="10"/>
  <c r="V160" i="10"/>
  <c r="V164" i="10"/>
  <c r="V167" i="10"/>
  <c r="V170" i="10"/>
  <c r="V174" i="10"/>
  <c r="V177" i="10"/>
  <c r="V180" i="10"/>
  <c r="V184" i="10"/>
  <c r="V188" i="10"/>
  <c r="V191" i="10"/>
  <c r="V195" i="10"/>
  <c r="V199" i="10"/>
  <c r="V202" i="10"/>
  <c r="V206" i="10"/>
  <c r="V209" i="10"/>
  <c r="V213" i="10"/>
  <c r="V216" i="10"/>
  <c r="V220" i="10"/>
  <c r="V223" i="10"/>
  <c r="V227" i="10"/>
  <c r="V230" i="10"/>
  <c r="V234" i="10"/>
  <c r="V238" i="10"/>
  <c r="V242" i="10"/>
  <c r="V246" i="10"/>
  <c r="V250" i="10"/>
  <c r="V254" i="10"/>
  <c r="V258" i="10"/>
  <c r="V263" i="10"/>
  <c r="V267" i="10"/>
  <c r="V271" i="10"/>
  <c r="V276" i="10"/>
  <c r="W9" i="10"/>
  <c r="W13" i="10"/>
  <c r="AW13" i="10" s="1"/>
  <c r="W18" i="10"/>
  <c r="W22" i="10"/>
  <c r="W27" i="10"/>
  <c r="W31" i="10"/>
  <c r="W35" i="10"/>
  <c r="W39" i="10"/>
  <c r="W43" i="10"/>
  <c r="W48" i="10"/>
  <c r="W52" i="10"/>
  <c r="W56" i="10"/>
  <c r="W60" i="10"/>
  <c r="W64" i="10"/>
  <c r="W69" i="10"/>
  <c r="W73" i="10"/>
  <c r="W77" i="10"/>
  <c r="W81" i="10"/>
  <c r="W84" i="10"/>
  <c r="W88" i="10"/>
  <c r="AW88" i="10" s="1"/>
  <c r="V93" i="10"/>
  <c r="V96" i="10"/>
  <c r="V100" i="10"/>
  <c r="V103" i="10"/>
  <c r="V107" i="10"/>
  <c r="V111" i="10"/>
  <c r="V115" i="10"/>
  <c r="V118" i="10"/>
  <c r="V122" i="10"/>
  <c r="V126" i="10"/>
  <c r="V131" i="10"/>
  <c r="V135" i="10"/>
  <c r="V139" i="10"/>
  <c r="V142" i="10"/>
  <c r="W146" i="10"/>
  <c r="AW146" i="10" s="1"/>
  <c r="W153" i="10"/>
  <c r="W157" i="10"/>
  <c r="W160" i="10"/>
  <c r="AW160" i="10" s="1"/>
  <c r="W164" i="10"/>
  <c r="AW164" i="10" s="1"/>
  <c r="W167" i="10"/>
  <c r="W170" i="10"/>
  <c r="W174" i="10"/>
  <c r="W177" i="10"/>
  <c r="AW177" i="10" s="1"/>
  <c r="W180" i="10"/>
  <c r="W184" i="10"/>
  <c r="AW184" i="10" s="1"/>
  <c r="W188" i="10"/>
  <c r="W191" i="10"/>
  <c r="W195" i="10"/>
  <c r="W199" i="10"/>
  <c r="W202" i="10"/>
  <c r="W206" i="10"/>
  <c r="W209" i="10"/>
  <c r="AW209" i="10" s="1"/>
  <c r="W213" i="10"/>
  <c r="W216" i="10"/>
  <c r="W220" i="10"/>
  <c r="AW220" i="10" s="1"/>
  <c r="W223" i="10"/>
  <c r="W227" i="10"/>
  <c r="AW227" i="10" s="1"/>
  <c r="W230" i="10"/>
  <c r="W234" i="10"/>
  <c r="W238" i="10"/>
  <c r="W242" i="10"/>
  <c r="W246" i="10"/>
  <c r="W250" i="10"/>
  <c r="W254" i="10"/>
  <c r="W258" i="10"/>
  <c r="AW258" i="10" s="1"/>
  <c r="W263" i="10"/>
  <c r="W267" i="10"/>
  <c r="W271" i="10"/>
  <c r="W276" i="10"/>
  <c r="V7" i="10"/>
  <c r="V11" i="10"/>
  <c r="V15" i="10"/>
  <c r="V19" i="10"/>
  <c r="V24" i="10"/>
  <c r="V28" i="10"/>
  <c r="V32" i="10"/>
  <c r="V36" i="10"/>
  <c r="V40" i="10"/>
  <c r="V45" i="10"/>
  <c r="V49" i="10"/>
  <c r="V53" i="10"/>
  <c r="V57" i="10"/>
  <c r="V61" i="10"/>
  <c r="V65" i="10"/>
  <c r="V67" i="10"/>
  <c r="V70" i="10"/>
  <c r="V74" i="10"/>
  <c r="V78" i="10"/>
  <c r="V82" i="10"/>
  <c r="V86" i="10"/>
  <c r="V89" i="10"/>
  <c r="W93" i="10"/>
  <c r="W96" i="10"/>
  <c r="AW96" i="10" s="1"/>
  <c r="W100" i="10"/>
  <c r="W103" i="10"/>
  <c r="AW103" i="10" s="1"/>
  <c r="W107" i="10"/>
  <c r="W111" i="10"/>
  <c r="W115" i="10"/>
  <c r="W118" i="10"/>
  <c r="AW118" i="10" s="1"/>
  <c r="W122" i="10"/>
  <c r="AW122" i="10" s="1"/>
  <c r="W126" i="10"/>
  <c r="W131" i="10"/>
  <c r="W135" i="10"/>
  <c r="W139" i="10"/>
  <c r="W142" i="10"/>
  <c r="V147" i="10"/>
  <c r="V151" i="10"/>
  <c r="V154" i="10"/>
  <c r="V158" i="10"/>
  <c r="V161" i="10"/>
  <c r="V165" i="10"/>
  <c r="V168" i="10"/>
  <c r="V171" i="10"/>
  <c r="V175" i="10"/>
  <c r="V178" i="10"/>
  <c r="V181" i="10"/>
  <c r="V186" i="10"/>
  <c r="V189" i="10"/>
  <c r="V192" i="10"/>
  <c r="V196" i="10"/>
  <c r="V200" i="10"/>
  <c r="V204" i="10"/>
  <c r="V207" i="10"/>
  <c r="V211" i="10"/>
  <c r="V214" i="10"/>
  <c r="V218" i="10"/>
  <c r="V221" i="10"/>
  <c r="V224" i="10"/>
  <c r="V228" i="10"/>
  <c r="V231" i="10"/>
  <c r="V235" i="10"/>
  <c r="V239" i="10"/>
  <c r="V243" i="10"/>
  <c r="V247" i="10"/>
  <c r="V251" i="10"/>
  <c r="V256" i="10"/>
  <c r="V260" i="10"/>
  <c r="AC262" i="10" s="1"/>
  <c r="V264" i="10"/>
  <c r="V269" i="10"/>
  <c r="V273" i="10"/>
  <c r="W150" i="10"/>
  <c r="W7" i="10"/>
  <c r="W11" i="10"/>
  <c r="W15" i="10"/>
  <c r="W19" i="10"/>
  <c r="W24" i="10"/>
  <c r="W28" i="10"/>
  <c r="W32" i="10"/>
  <c r="W36" i="10"/>
  <c r="W40" i="10"/>
  <c r="AW40" i="10" s="1"/>
  <c r="W45" i="10"/>
  <c r="W49" i="10"/>
  <c r="W53" i="10"/>
  <c r="W57" i="10"/>
  <c r="AW57" i="10" s="1"/>
  <c r="W61" i="10"/>
  <c r="W65" i="10"/>
  <c r="AW65" i="10" s="1"/>
  <c r="W67" i="10"/>
  <c r="W70" i="10"/>
  <c r="W74" i="10"/>
  <c r="W78" i="10"/>
  <c r="W82" i="10"/>
  <c r="W86" i="10"/>
  <c r="W89" i="10"/>
  <c r="AW89" i="10" s="1"/>
  <c r="V94" i="10"/>
  <c r="V97" i="10"/>
  <c r="V101" i="10"/>
  <c r="V105" i="10"/>
  <c r="V108" i="10"/>
  <c r="V112" i="10"/>
  <c r="V116" i="10"/>
  <c r="V120" i="10"/>
  <c r="V123" i="10"/>
  <c r="V128" i="10"/>
  <c r="AC130" i="10" s="1"/>
  <c r="V132" i="10"/>
  <c r="V136" i="10"/>
  <c r="V140" i="10"/>
  <c r="V144" i="10"/>
  <c r="W147" i="10"/>
  <c r="AW147" i="10" s="1"/>
  <c r="W151" i="10"/>
  <c r="W154" i="10"/>
  <c r="AW154" i="10" s="1"/>
  <c r="W158" i="10"/>
  <c r="W161" i="10"/>
  <c r="AW161" i="10" s="1"/>
  <c r="W165" i="10"/>
  <c r="AW165" i="10" s="1"/>
  <c r="W168" i="10"/>
  <c r="AW168" i="10" s="1"/>
  <c r="W171" i="10"/>
  <c r="AW171" i="10" s="1"/>
  <c r="W175" i="10"/>
  <c r="AW175" i="10" s="1"/>
  <c r="W178" i="10"/>
  <c r="W181" i="10"/>
  <c r="W186" i="10"/>
  <c r="W189" i="10"/>
  <c r="AW189" i="10" s="1"/>
  <c r="W192" i="10"/>
  <c r="AW192" i="10" s="1"/>
  <c r="W196" i="10"/>
  <c r="AW196" i="10" s="1"/>
  <c r="W200" i="10"/>
  <c r="AW200" i="10" s="1"/>
  <c r="W204" i="10"/>
  <c r="W207" i="10"/>
  <c r="W211" i="10"/>
  <c r="W214" i="10"/>
  <c r="AW214" i="10" s="1"/>
  <c r="W218" i="10"/>
  <c r="W221" i="10"/>
  <c r="W224" i="10"/>
  <c r="W228" i="10"/>
  <c r="W231" i="10"/>
  <c r="AW231" i="10" s="1"/>
  <c r="W235" i="10"/>
  <c r="AW235" i="10" s="1"/>
  <c r="W239" i="10"/>
  <c r="AW239" i="10" s="1"/>
  <c r="W243" i="10"/>
  <c r="AW243" i="10" s="1"/>
  <c r="W247" i="10"/>
  <c r="W251" i="10"/>
  <c r="W256" i="10"/>
  <c r="W260" i="10"/>
  <c r="W264" i="10"/>
  <c r="W269" i="10"/>
  <c r="W273" i="10"/>
  <c r="BA282" i="11"/>
  <c r="L295" i="11"/>
  <c r="L294" i="11"/>
  <c r="N284" i="11"/>
  <c r="N283" i="11"/>
  <c r="N286" i="11"/>
  <c r="Y47" i="11"/>
  <c r="Y137" i="11"/>
  <c r="Y30" i="11"/>
  <c r="Y34" i="11"/>
  <c r="Y240" i="11"/>
  <c r="Y248" i="11"/>
  <c r="K295" i="11"/>
  <c r="K297" i="11"/>
  <c r="K294" i="11"/>
  <c r="K292" i="11"/>
  <c r="L292" i="11"/>
  <c r="H288" i="11"/>
  <c r="H298" i="11"/>
  <c r="N290" i="11"/>
  <c r="H284" i="11"/>
  <c r="K296" i="11"/>
  <c r="N288" i="11"/>
  <c r="N297" i="11"/>
  <c r="L297" i="11"/>
  <c r="K293" i="11"/>
  <c r="H291" i="11"/>
  <c r="L296" i="11"/>
  <c r="N298" i="11"/>
  <c r="N295" i="11"/>
  <c r="H289" i="11"/>
  <c r="H290" i="11"/>
  <c r="L293" i="11"/>
  <c r="N293" i="11"/>
  <c r="N294" i="11"/>
  <c r="N292" i="11"/>
  <c r="N289" i="11"/>
  <c r="N291" i="11"/>
  <c r="N296" i="11"/>
  <c r="AA20" i="11"/>
  <c r="AA37" i="11"/>
  <c r="AA54" i="11"/>
  <c r="AA62" i="11"/>
  <c r="AA127" i="11"/>
  <c r="Y20" i="11"/>
  <c r="Y37" i="11"/>
  <c r="Y54" i="11"/>
  <c r="Y62" i="11"/>
  <c r="Y127" i="11"/>
  <c r="AA23" i="11"/>
  <c r="AA130" i="11"/>
  <c r="AA262" i="11"/>
  <c r="Y23" i="11"/>
  <c r="Y262" i="11"/>
  <c r="AA90" i="11"/>
  <c r="Y130" i="11"/>
  <c r="AA26" i="11"/>
  <c r="AA17" i="11"/>
  <c r="Y244" i="11"/>
  <c r="Y252" i="11"/>
  <c r="AA41" i="11"/>
  <c r="Y293" i="11"/>
  <c r="Y44" i="11"/>
  <c r="Y85" i="11"/>
  <c r="Y114" i="11"/>
  <c r="Y294" i="11"/>
  <c r="Y292" i="11"/>
  <c r="Y259" i="11"/>
  <c r="AA14" i="11"/>
  <c r="AA47" i="11"/>
  <c r="AA71" i="11"/>
  <c r="AA85" i="11"/>
  <c r="AA284" i="11"/>
  <c r="AA114" i="11"/>
  <c r="AA137" i="11"/>
  <c r="AA162" i="11"/>
  <c r="AA286" i="11"/>
  <c r="AA236" i="11"/>
  <c r="AA272" i="11"/>
  <c r="Y236" i="11"/>
  <c r="AA255" i="11"/>
  <c r="AA265" i="11"/>
  <c r="Y14" i="11"/>
  <c r="AA34" i="11"/>
  <c r="AA80" i="11"/>
  <c r="AA143" i="11"/>
  <c r="AA295" i="11"/>
  <c r="AA244" i="11"/>
  <c r="AA268" i="11"/>
  <c r="AA51" i="11"/>
  <c r="AA298" i="11"/>
  <c r="AA76" i="11"/>
  <c r="Y290" i="11"/>
  <c r="Y289" i="11"/>
  <c r="Y291" i="11"/>
  <c r="Y296" i="11"/>
  <c r="AA290" i="11"/>
  <c r="AA252" i="11"/>
  <c r="AA277" i="11"/>
  <c r="Y284" i="11"/>
  <c r="Y286" i="11"/>
  <c r="AA288" i="11"/>
  <c r="AA297" i="11"/>
  <c r="AA66" i="11"/>
  <c r="AA104" i="11"/>
  <c r="AA109" i="11"/>
  <c r="AA119" i="11"/>
  <c r="AA124" i="11"/>
  <c r="AA134" i="11"/>
  <c r="AA149" i="11"/>
  <c r="AA156" i="11"/>
  <c r="AA173" i="11"/>
  <c r="AA185" i="11"/>
  <c r="AA198" i="11"/>
  <c r="AA225" i="11"/>
  <c r="AA240" i="11"/>
  <c r="AA248" i="11"/>
  <c r="Y288" i="11"/>
  <c r="Y41" i="11"/>
  <c r="Y297" i="11"/>
  <c r="Y59" i="11"/>
  <c r="Y66" i="11"/>
  <c r="Y80" i="11"/>
  <c r="Y255" i="11"/>
  <c r="Y272" i="11"/>
  <c r="AA10" i="11"/>
  <c r="AA293" i="11"/>
  <c r="AA30" i="11"/>
  <c r="AA294" i="11"/>
  <c r="AA292" i="11"/>
  <c r="Y298" i="11"/>
  <c r="Y295" i="11"/>
  <c r="AA289" i="11"/>
  <c r="AA291" i="11"/>
  <c r="AA296" i="11"/>
  <c r="Y26" i="11"/>
  <c r="Y71" i="11"/>
  <c r="Y99" i="11"/>
  <c r="Y203" i="11"/>
  <c r="Y210" i="11"/>
  <c r="Y232" i="11"/>
  <c r="AA99" i="11"/>
  <c r="AA232" i="11"/>
  <c r="AA259" i="11"/>
  <c r="AA203" i="11"/>
  <c r="AA210" i="11"/>
  <c r="AA217" i="11"/>
  <c r="AA44" i="11"/>
  <c r="AA59" i="11"/>
  <c r="AA194" i="11"/>
  <c r="Y10" i="11"/>
  <c r="Y76" i="11"/>
  <c r="Y124" i="11"/>
  <c r="Y143" i="11"/>
  <c r="Y156" i="11"/>
  <c r="Y173" i="11"/>
  <c r="Y194" i="11"/>
  <c r="Y198" i="11"/>
  <c r="Y217" i="11"/>
  <c r="Y268" i="11"/>
  <c r="Y90" i="11"/>
  <c r="Y109" i="11"/>
  <c r="Y265" i="11"/>
  <c r="Y119" i="11"/>
  <c r="Y17" i="11"/>
  <c r="Y51" i="11"/>
  <c r="Y104" i="11"/>
  <c r="Y134" i="11"/>
  <c r="Y149" i="11"/>
  <c r="Y162" i="11"/>
  <c r="Y185" i="11"/>
  <c r="Y225" i="11"/>
  <c r="Y277" i="11"/>
  <c r="T91" i="10"/>
  <c r="AD10" i="10" l="1"/>
  <c r="Z51" i="10"/>
  <c r="AC48" i="10"/>
  <c r="Z14" i="10"/>
  <c r="AC13" i="10"/>
  <c r="AC14" i="10" s="1"/>
  <c r="AW251" i="10"/>
  <c r="AX251" i="10" s="1"/>
  <c r="AW74" i="10"/>
  <c r="AW142" i="10"/>
  <c r="AW69" i="10"/>
  <c r="AW94" i="10"/>
  <c r="AW172" i="10"/>
  <c r="AW83" i="10"/>
  <c r="AX83" i="10" s="1"/>
  <c r="AW58" i="10"/>
  <c r="Z90" i="10"/>
  <c r="AC87" i="10"/>
  <c r="Z44" i="10"/>
  <c r="AC43" i="10"/>
  <c r="AD277" i="10"/>
  <c r="AW247" i="10"/>
  <c r="AW224" i="10"/>
  <c r="AW93" i="10"/>
  <c r="AW102" i="10"/>
  <c r="AW190" i="10"/>
  <c r="Z71" i="10"/>
  <c r="AC68" i="10"/>
  <c r="Z41" i="10"/>
  <c r="AC39" i="10"/>
  <c r="AW84" i="10"/>
  <c r="AW9" i="10"/>
  <c r="AX9" i="10" s="1"/>
  <c r="Z62" i="10"/>
  <c r="AC60" i="10"/>
  <c r="Z37" i="10"/>
  <c r="AC35" i="10"/>
  <c r="Z54" i="10"/>
  <c r="AC52" i="10"/>
  <c r="Z23" i="10"/>
  <c r="AC22" i="10"/>
  <c r="AW216" i="10"/>
  <c r="AW153" i="10"/>
  <c r="AW141" i="10"/>
  <c r="AW117" i="10"/>
  <c r="AW95" i="10"/>
  <c r="AX95" i="10" s="1"/>
  <c r="AW205" i="10"/>
  <c r="AW182" i="10"/>
  <c r="Z59" i="10"/>
  <c r="AC56" i="10"/>
  <c r="Z30" i="10"/>
  <c r="AC27" i="10"/>
  <c r="AW11" i="10"/>
  <c r="AD14" i="10"/>
  <c r="AW211" i="10"/>
  <c r="AD217" i="10"/>
  <c r="AW100" i="10"/>
  <c r="AD104" i="10"/>
  <c r="AW48" i="10"/>
  <c r="AD51" i="10"/>
  <c r="AW266" i="10"/>
  <c r="AD268" i="10"/>
  <c r="AW38" i="10"/>
  <c r="AD41" i="10"/>
  <c r="AW186" i="10"/>
  <c r="AD194" i="10"/>
  <c r="AW150" i="10"/>
  <c r="AW18" i="10"/>
  <c r="AW20" i="10" s="1"/>
  <c r="AD20" i="10"/>
  <c r="AW27" i="10"/>
  <c r="AD30" i="10"/>
  <c r="AW256" i="10"/>
  <c r="AD259" i="10"/>
  <c r="AW110" i="10"/>
  <c r="AD114" i="10"/>
  <c r="AW120" i="10"/>
  <c r="AD124" i="10"/>
  <c r="AW241" i="10"/>
  <c r="AD244" i="10"/>
  <c r="AW204" i="10"/>
  <c r="AW24" i="10"/>
  <c r="AD26" i="10"/>
  <c r="AW115" i="10"/>
  <c r="AD119" i="10"/>
  <c r="AW125" i="10"/>
  <c r="AD127" i="10"/>
  <c r="AW91" i="10"/>
  <c r="AD99" i="10"/>
  <c r="AW233" i="10"/>
  <c r="AD236" i="10"/>
  <c r="AW55" i="10"/>
  <c r="AD59" i="10"/>
  <c r="AW128" i="10"/>
  <c r="AW130" i="10" s="1"/>
  <c r="AD130" i="10"/>
  <c r="AW77" i="10"/>
  <c r="AD80" i="10"/>
  <c r="AW245" i="10"/>
  <c r="AD248" i="10"/>
  <c r="AW269" i="10"/>
  <c r="AW272" i="10" s="1"/>
  <c r="AD272" i="10"/>
  <c r="AW67" i="10"/>
  <c r="AW45" i="10"/>
  <c r="AD47" i="10"/>
  <c r="AW135" i="10"/>
  <c r="AD137" i="10"/>
  <c r="AW199" i="10"/>
  <c r="AD203" i="10"/>
  <c r="AW157" i="10"/>
  <c r="AD162" i="10"/>
  <c r="AW60" i="10"/>
  <c r="AD62" i="10"/>
  <c r="AW253" i="10"/>
  <c r="AD255" i="10"/>
  <c r="AW52" i="10"/>
  <c r="AD54" i="10"/>
  <c r="AW138" i="10"/>
  <c r="AW143" i="10" s="1"/>
  <c r="AD143" i="10"/>
  <c r="AW63" i="10"/>
  <c r="AD66" i="10"/>
  <c r="AW218" i="10"/>
  <c r="AD225" i="10"/>
  <c r="AW86" i="10"/>
  <c r="AD90" i="10"/>
  <c r="AW263" i="10"/>
  <c r="AW265" i="10" s="1"/>
  <c r="AD265" i="10"/>
  <c r="AW195" i="10"/>
  <c r="AD198" i="10"/>
  <c r="AW174" i="10"/>
  <c r="AD185" i="10"/>
  <c r="AW81" i="10"/>
  <c r="AD85" i="10"/>
  <c r="AW31" i="10"/>
  <c r="AD34" i="10"/>
  <c r="AW105" i="10"/>
  <c r="AW109" i="10" s="1"/>
  <c r="AD109" i="10"/>
  <c r="AW249" i="10"/>
  <c r="AD252" i="10"/>
  <c r="AW226" i="10"/>
  <c r="AD232" i="10"/>
  <c r="AW163" i="10"/>
  <c r="AD173" i="10"/>
  <c r="AW72" i="10"/>
  <c r="AD76" i="10"/>
  <c r="AW21" i="10"/>
  <c r="AD23" i="10"/>
  <c r="AR110" i="10"/>
  <c r="BN114" i="10" s="1"/>
  <c r="AV110" i="10"/>
  <c r="AR193" i="10"/>
  <c r="AV193" i="10"/>
  <c r="AR145" i="10"/>
  <c r="AE145" i="10"/>
  <c r="AR144" i="10"/>
  <c r="AR97" i="10"/>
  <c r="AV97" i="10"/>
  <c r="AX97" i="10" s="1"/>
  <c r="BS97" i="10" s="1"/>
  <c r="AR251" i="10"/>
  <c r="AE251" i="10"/>
  <c r="AR228" i="10"/>
  <c r="AR207" i="10"/>
  <c r="AR186" i="10"/>
  <c r="AR165" i="10"/>
  <c r="AV165" i="10"/>
  <c r="AX165" i="10" s="1"/>
  <c r="BS165" i="10" s="1"/>
  <c r="AR74" i="10"/>
  <c r="AW206" i="10"/>
  <c r="AR139" i="10"/>
  <c r="AR115" i="10"/>
  <c r="BN119" i="10" s="1"/>
  <c r="AR93" i="10"/>
  <c r="AE93" i="10"/>
  <c r="AR263" i="10"/>
  <c r="AV263" i="10"/>
  <c r="AR238" i="10"/>
  <c r="AR216" i="10"/>
  <c r="AE216" i="10"/>
  <c r="AR195" i="10"/>
  <c r="AR174" i="10"/>
  <c r="AR153" i="10"/>
  <c r="AR84" i="10"/>
  <c r="AV84" i="10"/>
  <c r="AX84" i="10" s="1"/>
  <c r="BS84" i="10" s="1"/>
  <c r="AR35" i="10"/>
  <c r="AR9" i="10"/>
  <c r="AR72" i="10"/>
  <c r="AR46" i="10"/>
  <c r="AR106" i="10"/>
  <c r="AV106" i="10"/>
  <c r="AX106" i="10" s="1"/>
  <c r="BS106" i="10" s="1"/>
  <c r="AR233" i="10"/>
  <c r="BN236" i="10" s="1"/>
  <c r="AC236" i="10"/>
  <c r="AR187" i="10"/>
  <c r="AV187" i="10"/>
  <c r="AX187" i="10" s="1"/>
  <c r="BS187" i="10" s="1"/>
  <c r="AR192" i="10"/>
  <c r="AR171" i="10"/>
  <c r="AR151" i="10"/>
  <c r="AV151" i="10"/>
  <c r="AR82" i="10"/>
  <c r="AR11" i="10"/>
  <c r="BN14" i="10" s="1"/>
  <c r="AR122" i="10"/>
  <c r="AR100" i="10"/>
  <c r="AR246" i="10"/>
  <c r="AE246" i="10"/>
  <c r="AR69" i="10"/>
  <c r="AR18" i="10"/>
  <c r="AR55" i="10"/>
  <c r="AC59" i="10"/>
  <c r="AR113" i="10"/>
  <c r="AR249" i="10"/>
  <c r="AR201" i="10"/>
  <c r="AR237" i="10"/>
  <c r="AR197" i="10"/>
  <c r="AR75" i="10"/>
  <c r="AV75" i="10"/>
  <c r="AX75" i="10" s="1"/>
  <c r="BS75" i="10" s="1"/>
  <c r="AR241" i="10"/>
  <c r="AR140" i="10"/>
  <c r="AR116" i="10"/>
  <c r="AR94" i="10"/>
  <c r="AW70" i="10"/>
  <c r="AR273" i="10"/>
  <c r="AV273" i="10"/>
  <c r="AR247" i="10"/>
  <c r="AR224" i="10"/>
  <c r="AE224" i="10"/>
  <c r="AR204" i="10"/>
  <c r="AV204" i="10"/>
  <c r="AR181" i="10"/>
  <c r="AV181" i="10"/>
  <c r="AX181" i="10" s="1"/>
  <c r="BS181" i="10" s="1"/>
  <c r="AR161" i="10"/>
  <c r="AV161" i="10"/>
  <c r="AX161" i="10" s="1"/>
  <c r="BS161" i="10" s="1"/>
  <c r="AR70" i="10"/>
  <c r="AV70" i="10"/>
  <c r="AR49" i="10"/>
  <c r="AR24" i="10"/>
  <c r="AR135" i="10"/>
  <c r="BN137" i="10" s="1"/>
  <c r="AR111" i="10"/>
  <c r="AR258" i="10"/>
  <c r="AR234" i="10"/>
  <c r="AR213" i="10"/>
  <c r="AR191" i="10"/>
  <c r="AV191" i="10"/>
  <c r="AX191" i="10" s="1"/>
  <c r="BS191" i="10" s="1"/>
  <c r="AR170" i="10"/>
  <c r="AV170" i="10"/>
  <c r="AX170" i="10" s="1"/>
  <c r="BS170" i="10" s="1"/>
  <c r="AR150" i="10"/>
  <c r="AR81" i="10"/>
  <c r="AR56" i="10"/>
  <c r="AR31" i="10"/>
  <c r="AR274" i="10"/>
  <c r="AV274" i="10"/>
  <c r="AR222" i="10"/>
  <c r="AR182" i="10"/>
  <c r="AR148" i="10"/>
  <c r="AV148" i="10"/>
  <c r="AX148" i="10" s="1"/>
  <c r="BS148" i="10" s="1"/>
  <c r="AR68" i="10"/>
  <c r="AR42" i="10"/>
  <c r="AR12" i="10"/>
  <c r="AR125" i="10"/>
  <c r="AC127" i="10"/>
  <c r="AR102" i="10"/>
  <c r="AR270" i="10"/>
  <c r="AV270" i="10"/>
  <c r="AR226" i="10"/>
  <c r="AV226" i="10"/>
  <c r="AR176" i="10"/>
  <c r="AV176" i="10"/>
  <c r="AX176" i="10" s="1"/>
  <c r="BS176" i="10" s="1"/>
  <c r="AW151" i="10"/>
  <c r="AR235" i="10"/>
  <c r="AR36" i="10"/>
  <c r="AR223" i="10"/>
  <c r="AR180" i="10"/>
  <c r="AV180" i="10"/>
  <c r="AX180" i="10" s="1"/>
  <c r="BS180" i="10" s="1"/>
  <c r="AR166" i="10"/>
  <c r="AV166" i="10"/>
  <c r="AX166" i="10" s="1"/>
  <c r="BS166" i="10" s="1"/>
  <c r="AR79" i="10"/>
  <c r="AV79" i="10"/>
  <c r="AX79" i="10" s="1"/>
  <c r="BS79" i="10" s="1"/>
  <c r="AR29" i="10"/>
  <c r="AR138" i="10"/>
  <c r="AR123" i="10"/>
  <c r="AV123" i="10"/>
  <c r="AX123" i="10" s="1"/>
  <c r="BS123" i="10" s="1"/>
  <c r="AR168" i="10"/>
  <c r="AE168" i="10"/>
  <c r="AR118" i="10"/>
  <c r="AV118" i="10"/>
  <c r="AX118" i="10" s="1"/>
  <c r="BS118" i="10" s="1"/>
  <c r="AR96" i="10"/>
  <c r="AV96" i="10"/>
  <c r="AX96" i="10" s="1"/>
  <c r="BS96" i="10" s="1"/>
  <c r="AR242" i="10"/>
  <c r="AR199" i="10"/>
  <c r="AR177" i="10"/>
  <c r="AV177" i="10"/>
  <c r="AX177" i="10" s="1"/>
  <c r="BS177" i="10" s="1"/>
  <c r="AR88" i="10"/>
  <c r="AV88" i="10"/>
  <c r="AX88" i="10" s="1"/>
  <c r="BS88" i="10" s="1"/>
  <c r="AR39" i="10"/>
  <c r="AE39" i="10"/>
  <c r="AR13" i="10"/>
  <c r="AR159" i="10"/>
  <c r="AR25" i="10"/>
  <c r="BN26" i="10" s="1"/>
  <c r="AR136" i="10"/>
  <c r="AE136" i="10"/>
  <c r="AR112" i="10"/>
  <c r="AE112" i="10"/>
  <c r="AR269" i="10"/>
  <c r="AR221" i="10"/>
  <c r="AR200" i="10"/>
  <c r="AV200" i="10"/>
  <c r="AX200" i="10" s="1"/>
  <c r="AR178" i="10"/>
  <c r="AR158" i="10"/>
  <c r="AR67" i="10"/>
  <c r="AR45" i="10"/>
  <c r="AR19" i="10"/>
  <c r="AR131" i="10"/>
  <c r="AR107" i="10"/>
  <c r="AR254" i="10"/>
  <c r="AR230" i="10"/>
  <c r="AV230" i="10"/>
  <c r="AX230" i="10" s="1"/>
  <c r="BS230" i="10" s="1"/>
  <c r="AR209" i="10"/>
  <c r="AR188" i="10"/>
  <c r="AR167" i="10"/>
  <c r="AR146" i="10"/>
  <c r="BN149" i="10" s="1"/>
  <c r="AE146" i="10"/>
  <c r="AR77" i="10"/>
  <c r="AR52" i="10"/>
  <c r="AR27" i="10"/>
  <c r="AR266" i="10"/>
  <c r="AR215" i="10"/>
  <c r="AV215" i="10"/>
  <c r="AX215" i="10" s="1"/>
  <c r="BS215" i="10" s="1"/>
  <c r="AR179" i="10"/>
  <c r="AR87" i="10"/>
  <c r="AC90" i="10"/>
  <c r="AR63" i="10"/>
  <c r="AR38" i="10"/>
  <c r="AR121" i="10"/>
  <c r="AC124" i="10"/>
  <c r="AR98" i="10"/>
  <c r="AV98" i="10"/>
  <c r="AX98" i="10" s="1"/>
  <c r="BS98" i="10" s="1"/>
  <c r="AR219" i="10"/>
  <c r="AV219" i="10"/>
  <c r="AX219" i="10" s="1"/>
  <c r="BS219" i="10" s="1"/>
  <c r="AR169" i="10"/>
  <c r="AV169" i="10"/>
  <c r="AX169" i="10" s="1"/>
  <c r="BS169" i="10" s="1"/>
  <c r="AR16" i="10"/>
  <c r="AE16" i="10"/>
  <c r="AV260" i="10"/>
  <c r="AR214" i="10"/>
  <c r="AR61" i="10"/>
  <c r="AC62" i="10"/>
  <c r="AR160" i="10"/>
  <c r="AR245" i="10"/>
  <c r="AR92" i="10"/>
  <c r="AR152" i="10"/>
  <c r="AR256" i="10"/>
  <c r="AR189" i="10"/>
  <c r="AE189" i="10"/>
  <c r="AR147" i="10"/>
  <c r="AE147" i="10"/>
  <c r="AR7" i="10"/>
  <c r="AR142" i="10"/>
  <c r="AV142" i="10"/>
  <c r="AX142" i="10" s="1"/>
  <c r="BS142" i="10" s="1"/>
  <c r="AR220" i="10"/>
  <c r="AV220" i="10"/>
  <c r="AX220" i="10" s="1"/>
  <c r="BS220" i="10" s="1"/>
  <c r="AR157" i="10"/>
  <c r="BN162" i="10" s="1"/>
  <c r="AR64" i="10"/>
  <c r="AR50" i="10"/>
  <c r="AV50" i="10"/>
  <c r="AX50" i="10" s="1"/>
  <c r="BS50" i="10" s="1"/>
  <c r="AR133" i="10"/>
  <c r="AV133" i="10"/>
  <c r="AX133" i="10" s="1"/>
  <c r="BS133" i="10" s="1"/>
  <c r="AR132" i="10"/>
  <c r="AR108" i="10"/>
  <c r="AE108" i="10"/>
  <c r="AV15" i="10"/>
  <c r="AR264" i="10"/>
  <c r="AR239" i="10"/>
  <c r="AR218" i="10"/>
  <c r="BN225" i="10" s="1"/>
  <c r="AR196" i="10"/>
  <c r="BN198" i="10" s="1"/>
  <c r="AV196" i="10"/>
  <c r="AX196" i="10" s="1"/>
  <c r="BS196" i="10" s="1"/>
  <c r="AR175" i="10"/>
  <c r="AR154" i="10"/>
  <c r="AV154" i="10"/>
  <c r="AX154" i="10" s="1"/>
  <c r="BS154" i="10" s="1"/>
  <c r="AR40" i="10"/>
  <c r="AV40" i="10"/>
  <c r="AX40" i="10" s="1"/>
  <c r="BS40" i="10" s="1"/>
  <c r="AR276" i="10"/>
  <c r="AR250" i="10"/>
  <c r="AR227" i="10"/>
  <c r="AV227" i="10"/>
  <c r="AX227" i="10" s="1"/>
  <c r="BS227" i="10" s="1"/>
  <c r="AR206" i="10"/>
  <c r="AV206" i="10"/>
  <c r="AR184" i="10"/>
  <c r="AV184" i="10"/>
  <c r="AX184" i="10" s="1"/>
  <c r="BS184" i="10" s="1"/>
  <c r="AR164" i="10"/>
  <c r="AV164" i="10"/>
  <c r="AX164" i="10" s="1"/>
  <c r="BS164" i="10" s="1"/>
  <c r="AR73" i="10"/>
  <c r="AR22" i="10"/>
  <c r="AC23" i="10"/>
  <c r="AR253" i="10"/>
  <c r="AR208" i="10"/>
  <c r="AV208" i="10"/>
  <c r="AX208" i="10" s="1"/>
  <c r="BS208" i="10" s="1"/>
  <c r="AR172" i="10"/>
  <c r="AV172" i="10"/>
  <c r="AR83" i="10"/>
  <c r="AR58" i="10"/>
  <c r="AV58" i="10"/>
  <c r="AX58" i="10" s="1"/>
  <c r="BS58" i="10" s="1"/>
  <c r="AR33" i="10"/>
  <c r="AE33" i="10"/>
  <c r="AR141" i="10"/>
  <c r="AR117" i="10"/>
  <c r="AR95" i="10"/>
  <c r="AE95" i="10"/>
  <c r="AR212" i="10"/>
  <c r="AV212" i="10"/>
  <c r="AX212" i="10" s="1"/>
  <c r="BS212" i="10" s="1"/>
  <c r="AR163" i="10"/>
  <c r="AW270" i="10"/>
  <c r="AW274" i="10"/>
  <c r="AW273" i="10"/>
  <c r="AW202" i="10"/>
  <c r="AW193" i="10"/>
  <c r="AS67" i="10"/>
  <c r="AS242" i="10"/>
  <c r="AS177" i="10"/>
  <c r="AS157" i="10"/>
  <c r="AS60" i="10"/>
  <c r="AV60" i="10"/>
  <c r="AS9" i="10"/>
  <c r="AS229" i="10"/>
  <c r="AS264" i="10"/>
  <c r="AS218" i="10"/>
  <c r="AS175" i="10"/>
  <c r="AV175" i="10"/>
  <c r="AX175" i="10" s="1"/>
  <c r="BS175" i="10" s="1"/>
  <c r="AS263" i="10"/>
  <c r="AS238" i="10"/>
  <c r="AS216" i="10"/>
  <c r="AS195" i="10"/>
  <c r="AS174" i="10"/>
  <c r="AS81" i="10"/>
  <c r="AS56" i="10"/>
  <c r="AS31" i="10"/>
  <c r="AS141" i="10"/>
  <c r="AS117" i="10"/>
  <c r="AS95" i="10"/>
  <c r="AS132" i="10"/>
  <c r="AS105" i="10"/>
  <c r="AV105" i="10"/>
  <c r="AS274" i="10"/>
  <c r="AS249" i="10"/>
  <c r="AS226" i="10"/>
  <c r="AS205" i="10"/>
  <c r="AV205" i="10"/>
  <c r="AS182" i="10"/>
  <c r="AS163" i="10"/>
  <c r="AS72" i="10"/>
  <c r="AV72" i="10"/>
  <c r="AS46" i="10"/>
  <c r="AS21" i="10"/>
  <c r="AV21" i="10"/>
  <c r="AS269" i="10"/>
  <c r="AS158" i="10"/>
  <c r="AS166" i="10"/>
  <c r="AS75" i="10"/>
  <c r="AS239" i="10"/>
  <c r="AS196" i="10"/>
  <c r="AS154" i="10"/>
  <c r="AS86" i="10"/>
  <c r="AV86" i="10"/>
  <c r="AS65" i="10"/>
  <c r="AV65" i="10"/>
  <c r="AS40" i="10"/>
  <c r="AS107" i="10"/>
  <c r="AS235" i="10"/>
  <c r="AS192" i="10"/>
  <c r="AS61" i="10"/>
  <c r="AS11" i="10"/>
  <c r="AV11" i="10"/>
  <c r="AS126" i="10"/>
  <c r="AS103" i="10"/>
  <c r="AV103" i="10"/>
  <c r="AS258" i="10"/>
  <c r="AS234" i="10"/>
  <c r="AS213" i="10"/>
  <c r="AS191" i="10"/>
  <c r="AS170" i="10"/>
  <c r="AS146" i="10"/>
  <c r="AS77" i="10"/>
  <c r="AS52" i="10"/>
  <c r="AS27" i="10"/>
  <c r="AS138" i="10"/>
  <c r="AS113" i="10"/>
  <c r="AS123" i="10"/>
  <c r="AS101" i="10"/>
  <c r="AS270" i="10"/>
  <c r="AS245" i="10"/>
  <c r="AS222" i="10"/>
  <c r="AS201" i="10"/>
  <c r="AS179" i="10"/>
  <c r="AS159" i="10"/>
  <c r="AS68" i="10"/>
  <c r="AS243" i="10"/>
  <c r="AE243" i="10"/>
  <c r="AS221" i="10"/>
  <c r="AS178" i="10"/>
  <c r="AS89" i="10"/>
  <c r="AV89" i="10"/>
  <c r="AS19" i="10"/>
  <c r="AS199" i="10"/>
  <c r="AS121" i="10"/>
  <c r="AS108" i="10"/>
  <c r="AS253" i="10"/>
  <c r="AS25" i="10"/>
  <c r="AS211" i="10"/>
  <c r="AV211" i="10"/>
  <c r="AS57" i="10"/>
  <c r="AS32" i="10"/>
  <c r="AS7" i="10"/>
  <c r="AS122" i="10"/>
  <c r="AS188" i="10"/>
  <c r="AS73" i="10"/>
  <c r="AS48" i="10"/>
  <c r="AV48" i="10"/>
  <c r="AS22" i="10"/>
  <c r="AS133" i="10"/>
  <c r="AS110" i="10"/>
  <c r="AS120" i="10"/>
  <c r="AV120" i="10"/>
  <c r="AS97" i="10"/>
  <c r="AS266" i="10"/>
  <c r="AS241" i="10"/>
  <c r="AS219" i="10"/>
  <c r="AS197" i="10"/>
  <c r="AS176" i="10"/>
  <c r="AS155" i="10"/>
  <c r="AV155" i="10"/>
  <c r="AS63" i="10"/>
  <c r="AS38" i="10"/>
  <c r="AS12" i="10"/>
  <c r="AS45" i="10"/>
  <c r="AS135" i="10"/>
  <c r="AV135" i="10"/>
  <c r="AS267" i="10"/>
  <c r="AS84" i="10"/>
  <c r="AS98" i="10"/>
  <c r="AS187" i="10"/>
  <c r="AS145" i="10"/>
  <c r="AS50" i="10"/>
  <c r="AS256" i="10"/>
  <c r="AS231" i="10"/>
  <c r="AS189" i="10"/>
  <c r="AS168" i="10"/>
  <c r="AS147" i="10"/>
  <c r="AS78" i="10"/>
  <c r="AS100" i="10"/>
  <c r="AS230" i="10"/>
  <c r="AS209" i="10"/>
  <c r="AS167" i="10"/>
  <c r="AS251" i="10"/>
  <c r="AS228" i="10"/>
  <c r="AS207" i="10"/>
  <c r="AS186" i="10"/>
  <c r="AS165" i="10"/>
  <c r="AS74" i="10"/>
  <c r="AS53" i="10"/>
  <c r="AS28" i="10"/>
  <c r="AS150" i="10"/>
  <c r="AS142" i="10"/>
  <c r="AS118" i="10"/>
  <c r="AS96" i="10"/>
  <c r="AS250" i="10"/>
  <c r="AS227" i="10"/>
  <c r="AS184" i="10"/>
  <c r="AS164" i="10"/>
  <c r="AS43" i="10"/>
  <c r="AS18" i="10"/>
  <c r="AS129" i="10"/>
  <c r="AS106" i="10"/>
  <c r="AS116" i="10"/>
  <c r="AS94" i="10"/>
  <c r="AS261" i="10"/>
  <c r="AS215" i="10"/>
  <c r="AS193" i="10"/>
  <c r="AS172" i="10"/>
  <c r="AS152" i="10"/>
  <c r="AS83" i="10"/>
  <c r="AS58" i="10"/>
  <c r="AS33" i="10"/>
  <c r="AS8" i="10"/>
  <c r="AS136" i="10"/>
  <c r="AS200" i="10"/>
  <c r="AS220" i="10"/>
  <c r="AS140" i="10"/>
  <c r="AS208" i="10"/>
  <c r="Z91" i="10"/>
  <c r="AS273" i="10"/>
  <c r="AS247" i="10"/>
  <c r="AS204" i="10"/>
  <c r="AS181" i="10"/>
  <c r="AS161" i="10"/>
  <c r="AS24" i="10"/>
  <c r="AS139" i="10"/>
  <c r="AS115" i="10"/>
  <c r="AS93" i="10"/>
  <c r="AS271" i="10"/>
  <c r="AS246" i="10"/>
  <c r="AS223" i="10"/>
  <c r="AV223" i="10"/>
  <c r="AX223" i="10" s="1"/>
  <c r="BS223" i="10" s="1"/>
  <c r="AS202" i="10"/>
  <c r="AV202" i="10"/>
  <c r="AS180" i="10"/>
  <c r="AS160" i="10"/>
  <c r="AS88" i="10"/>
  <c r="AS64" i="10"/>
  <c r="AS13" i="10"/>
  <c r="AS125" i="10"/>
  <c r="AV125" i="10"/>
  <c r="AS112" i="10"/>
  <c r="AS91" i="10"/>
  <c r="AS257" i="10"/>
  <c r="AS233" i="10"/>
  <c r="AS212" i="10"/>
  <c r="AS190" i="10"/>
  <c r="AS169" i="10"/>
  <c r="AS148" i="10"/>
  <c r="AS79" i="10"/>
  <c r="AS55" i="10"/>
  <c r="AS29" i="10"/>
  <c r="AS128" i="10"/>
  <c r="AV128" i="10"/>
  <c r="Y278" i="11"/>
  <c r="AA278" i="11"/>
  <c r="L282" i="11"/>
  <c r="N282" i="11"/>
  <c r="K282" i="11"/>
  <c r="BN41" i="10"/>
  <c r="BN173" i="10"/>
  <c r="BN54" i="10"/>
  <c r="BN30" i="10"/>
  <c r="BN277" i="10"/>
  <c r="BN255" i="10"/>
  <c r="BN47" i="10"/>
  <c r="BN143" i="10"/>
  <c r="BN232" i="10"/>
  <c r="BN76" i="10"/>
  <c r="BN85" i="10"/>
  <c r="BN185" i="10"/>
  <c r="BN71" i="10"/>
  <c r="BN134" i="10"/>
  <c r="BN156" i="10"/>
  <c r="BN37" i="10"/>
  <c r="BN248" i="10"/>
  <c r="BN34" i="10"/>
  <c r="BN265" i="10"/>
  <c r="BN259" i="10"/>
  <c r="BN20" i="10"/>
  <c r="BN240" i="10"/>
  <c r="BN127" i="10"/>
  <c r="BN252" i="10"/>
  <c r="X108" i="11"/>
  <c r="AB97" i="11"/>
  <c r="AB148" i="11"/>
  <c r="AX148" i="11" s="1"/>
  <c r="AB68" i="11"/>
  <c r="AX68" i="11" s="1"/>
  <c r="AB58" i="11"/>
  <c r="X46" i="11"/>
  <c r="AE46" i="11" s="1"/>
  <c r="AB140" i="11"/>
  <c r="AX140" i="11" s="1"/>
  <c r="X222" i="11"/>
  <c r="AB33" i="11"/>
  <c r="AX33" i="11" s="1"/>
  <c r="AB141" i="11"/>
  <c r="AX141" i="11" s="1"/>
  <c r="AB117" i="11"/>
  <c r="AX117" i="11" s="1"/>
  <c r="AB106" i="11"/>
  <c r="AX106" i="11" s="1"/>
  <c r="X95" i="11"/>
  <c r="AB201" i="11"/>
  <c r="AX201" i="11" s="1"/>
  <c r="AB186" i="11"/>
  <c r="AX186" i="11" s="1"/>
  <c r="AB175" i="11"/>
  <c r="AX175" i="11" s="1"/>
  <c r="AB165" i="11"/>
  <c r="AX165" i="11" s="1"/>
  <c r="AB154" i="11"/>
  <c r="AB74" i="11"/>
  <c r="AB40" i="11"/>
  <c r="AX40" i="11" s="1"/>
  <c r="AB139" i="11"/>
  <c r="AX139" i="11" s="1"/>
  <c r="AB115" i="11"/>
  <c r="AB93" i="11"/>
  <c r="AX93" i="11" s="1"/>
  <c r="AB230" i="11"/>
  <c r="AX230" i="11" s="1"/>
  <c r="X220" i="11"/>
  <c r="AB209" i="11"/>
  <c r="AX209" i="11" s="1"/>
  <c r="X199" i="11"/>
  <c r="AB188" i="11"/>
  <c r="AX188" i="11" s="1"/>
  <c r="X177" i="11"/>
  <c r="X167" i="11"/>
  <c r="AB157" i="11"/>
  <c r="AB146" i="11"/>
  <c r="AX146" i="11" s="1"/>
  <c r="AB88" i="11"/>
  <c r="AB77" i="11"/>
  <c r="X56" i="11"/>
  <c r="X31" i="11"/>
  <c r="AE31" i="11" s="1"/>
  <c r="AB18" i="11"/>
  <c r="AX18" i="11" s="1"/>
  <c r="AB241" i="11"/>
  <c r="X274" i="11"/>
  <c r="AE274" i="11" s="1"/>
  <c r="AB246" i="11"/>
  <c r="AB172" i="11"/>
  <c r="AB83" i="11"/>
  <c r="AB72" i="11"/>
  <c r="AB63" i="11"/>
  <c r="AB50" i="11"/>
  <c r="AX50" i="11" s="1"/>
  <c r="AB38" i="11"/>
  <c r="AX38" i="11" s="1"/>
  <c r="X25" i="11"/>
  <c r="AE25" i="11" s="1"/>
  <c r="X270" i="11"/>
  <c r="X233" i="11"/>
  <c r="AE233" i="11" s="1"/>
  <c r="AB212" i="11"/>
  <c r="AX212" i="11" s="1"/>
  <c r="AB163" i="11"/>
  <c r="AX163" i="11" s="1"/>
  <c r="AB228" i="11"/>
  <c r="AX228" i="11" s="1"/>
  <c r="X228" i="11"/>
  <c r="AB196" i="11"/>
  <c r="AX196" i="11" s="1"/>
  <c r="X196" i="11"/>
  <c r="AB108" i="11"/>
  <c r="AX108" i="11" s="1"/>
  <c r="AB218" i="11"/>
  <c r="AX218" i="11" s="1"/>
  <c r="X218" i="11"/>
  <c r="AB79" i="11"/>
  <c r="AX79" i="11" s="1"/>
  <c r="X79" i="11"/>
  <c r="AB46" i="11"/>
  <c r="AX46" i="11" s="1"/>
  <c r="AB95" i="11"/>
  <c r="AB251" i="11"/>
  <c r="X251" i="11"/>
  <c r="X115" i="11"/>
  <c r="AB31" i="11"/>
  <c r="AX31" i="11" s="1"/>
  <c r="X97" i="11"/>
  <c r="AX182" i="10"/>
  <c r="X33" i="11"/>
  <c r="AE33" i="11" s="1"/>
  <c r="AB239" i="11"/>
  <c r="AX239" i="11" s="1"/>
  <c r="X239" i="11"/>
  <c r="AB207" i="11"/>
  <c r="AX207" i="11" s="1"/>
  <c r="X207" i="11"/>
  <c r="AX132" i="10"/>
  <c r="X140" i="11"/>
  <c r="AX179" i="10"/>
  <c r="AX159" i="10"/>
  <c r="AB123" i="10"/>
  <c r="AX140" i="10"/>
  <c r="V14" i="10"/>
  <c r="AX108" i="10"/>
  <c r="AX222" i="10"/>
  <c r="AX68" i="10"/>
  <c r="AX33" i="10"/>
  <c r="AX247" i="10"/>
  <c r="W47" i="10"/>
  <c r="AX112" i="10"/>
  <c r="AX160" i="10"/>
  <c r="AN185" i="10"/>
  <c r="AO248" i="10"/>
  <c r="AL248" i="10"/>
  <c r="AL51" i="10"/>
  <c r="AI248" i="10"/>
  <c r="AH248" i="10"/>
  <c r="AQ248" i="10"/>
  <c r="AQ51" i="10" s="1"/>
  <c r="AF66" i="10"/>
  <c r="AF236" i="10" s="1"/>
  <c r="AF23" i="10" s="1"/>
  <c r="AF185" i="10"/>
  <c r="AJ248" i="10"/>
  <c r="X76" i="10"/>
  <c r="X203" i="10"/>
  <c r="X244" i="10" s="1"/>
  <c r="X34" i="10" s="1"/>
  <c r="X37" i="10" s="1"/>
  <c r="X255" i="10" s="1"/>
  <c r="AX168" i="10"/>
  <c r="Y76" i="10"/>
  <c r="AP248" i="10"/>
  <c r="AM51" i="10"/>
  <c r="AT85" i="10"/>
  <c r="AT90" i="10"/>
  <c r="AN76" i="10"/>
  <c r="X156" i="10"/>
  <c r="AX246" i="10"/>
  <c r="AX94" i="10"/>
  <c r="AX25" i="10"/>
  <c r="AX121" i="10"/>
  <c r="AX146" i="10"/>
  <c r="AX141" i="10"/>
  <c r="AX117" i="10"/>
  <c r="AX238" i="10"/>
  <c r="AW268" i="10"/>
  <c r="AS87" i="10"/>
  <c r="AX87" i="10" s="1"/>
  <c r="AS42" i="10"/>
  <c r="AX235" i="10"/>
  <c r="AX192" i="10"/>
  <c r="AW119" i="10"/>
  <c r="AX61" i="10"/>
  <c r="AX122" i="10"/>
  <c r="AX242" i="10"/>
  <c r="AX216" i="10"/>
  <c r="AX73" i="10"/>
  <c r="AX64" i="10"/>
  <c r="AX13" i="10"/>
  <c r="AX264" i="10"/>
  <c r="AR155" i="10"/>
  <c r="AS16" i="10"/>
  <c r="AX16" i="10" s="1"/>
  <c r="W262" i="10"/>
  <c r="AS260" i="10"/>
  <c r="AS224" i="10"/>
  <c r="AX224" i="10" s="1"/>
  <c r="AS214" i="10"/>
  <c r="AX214" i="10" s="1"/>
  <c r="AS171" i="10"/>
  <c r="AX171" i="10" s="1"/>
  <c r="AS151" i="10"/>
  <c r="V130" i="10"/>
  <c r="AR128" i="10"/>
  <c r="AX116" i="10"/>
  <c r="V109" i="10"/>
  <c r="AR105" i="10"/>
  <c r="BN109" i="10" s="1"/>
  <c r="AS82" i="10"/>
  <c r="AX82" i="10" s="1"/>
  <c r="AS70" i="10"/>
  <c r="AS49" i="10"/>
  <c r="AX49" i="10" s="1"/>
  <c r="AS36" i="10"/>
  <c r="AX36" i="10" s="1"/>
  <c r="AW14" i="10"/>
  <c r="V262" i="10"/>
  <c r="AR260" i="10"/>
  <c r="BN262" i="10" s="1"/>
  <c r="AB69" i="10"/>
  <c r="AR205" i="10"/>
  <c r="BN210" i="10" s="1"/>
  <c r="AX46" i="10"/>
  <c r="AR21" i="10"/>
  <c r="BN23" i="10" s="1"/>
  <c r="AS237" i="10"/>
  <c r="AW232" i="10"/>
  <c r="AR129" i="10"/>
  <c r="AX12" i="10"/>
  <c r="AR261" i="10"/>
  <c r="AX201" i="10"/>
  <c r="AX152" i="10"/>
  <c r="AR229" i="10"/>
  <c r="AR243" i="10"/>
  <c r="BN244" i="10" s="1"/>
  <c r="AR231" i="10"/>
  <c r="AX221" i="10"/>
  <c r="AR211" i="10"/>
  <c r="BN217" i="10" s="1"/>
  <c r="AX189" i="10"/>
  <c r="AX178" i="10"/>
  <c r="AX158" i="10"/>
  <c r="AX147" i="10"/>
  <c r="AS111" i="10"/>
  <c r="AX111" i="10" s="1"/>
  <c r="AR89" i="10"/>
  <c r="AR78" i="10"/>
  <c r="BN80" i="10" s="1"/>
  <c r="AR57" i="10"/>
  <c r="BN59" i="10" s="1"/>
  <c r="AR32" i="10"/>
  <c r="AX19" i="10"/>
  <c r="AS254" i="10"/>
  <c r="AX254" i="10" s="1"/>
  <c r="AW162" i="10"/>
  <c r="AX107" i="10"/>
  <c r="AS39" i="10"/>
  <c r="AX39" i="10" s="1"/>
  <c r="AR271" i="10"/>
  <c r="BN272" i="10" s="1"/>
  <c r="AX258" i="10"/>
  <c r="AX234" i="10"/>
  <c r="AX213" i="10"/>
  <c r="AR202" i="10"/>
  <c r="BN203" i="10" s="1"/>
  <c r="AW127" i="10"/>
  <c r="AS102" i="10"/>
  <c r="AX102" i="10" s="1"/>
  <c r="AS92" i="10"/>
  <c r="AX92" i="10" s="1"/>
  <c r="V62" i="10"/>
  <c r="AR60" i="10"/>
  <c r="BN62" i="10" s="1"/>
  <c r="AR48" i="10"/>
  <c r="BN51" i="10" s="1"/>
  <c r="AX22" i="10"/>
  <c r="AR257" i="10"/>
  <c r="AR120" i="10"/>
  <c r="BN124" i="10" s="1"/>
  <c r="AR8" i="10"/>
  <c r="BN10" i="10" s="1"/>
  <c r="AX136" i="10"/>
  <c r="AR101" i="10"/>
  <c r="BN104" i="10" s="1"/>
  <c r="AW47" i="10"/>
  <c r="AX197" i="10"/>
  <c r="AX29" i="10"/>
  <c r="AX113" i="10"/>
  <c r="AX145" i="10"/>
  <c r="W17" i="10"/>
  <c r="AS15" i="10"/>
  <c r="AR190" i="10"/>
  <c r="BN194" i="10" s="1"/>
  <c r="AX239" i="10"/>
  <c r="AX228" i="10"/>
  <c r="AX207" i="10"/>
  <c r="AS131" i="10"/>
  <c r="AR86" i="10"/>
  <c r="BN90" i="10" s="1"/>
  <c r="AX74" i="10"/>
  <c r="AR65" i="10"/>
  <c r="BN66" i="10" s="1"/>
  <c r="AR53" i="10"/>
  <c r="AR28" i="10"/>
  <c r="V17" i="10"/>
  <c r="AR15" i="10"/>
  <c r="BN17" i="10" s="1"/>
  <c r="AS276" i="10"/>
  <c r="AX276" i="10" s="1"/>
  <c r="AS206" i="10"/>
  <c r="AW198" i="10"/>
  <c r="AS153" i="10"/>
  <c r="AX153" i="10" s="1"/>
  <c r="AX139" i="10"/>
  <c r="AR126" i="10"/>
  <c r="AR103" i="10"/>
  <c r="AX93" i="10"/>
  <c r="AS69" i="10"/>
  <c r="AX69" i="10" s="1"/>
  <c r="AW62" i="10"/>
  <c r="AS35" i="10"/>
  <c r="V268" i="10"/>
  <c r="AR267" i="10"/>
  <c r="BN268" i="10" s="1"/>
  <c r="AX250" i="10"/>
  <c r="AX209" i="10"/>
  <c r="AX188" i="10"/>
  <c r="AX167" i="10"/>
  <c r="AX56" i="10"/>
  <c r="AR43" i="10"/>
  <c r="BN44" i="10" s="1"/>
  <c r="V232" i="10"/>
  <c r="V119" i="10"/>
  <c r="V20" i="10"/>
  <c r="V134" i="10"/>
  <c r="V272" i="10"/>
  <c r="V225" i="10"/>
  <c r="V277" i="10"/>
  <c r="V47" i="10"/>
  <c r="V143" i="10"/>
  <c r="V149" i="10"/>
  <c r="V265" i="10"/>
  <c r="V173" i="10"/>
  <c r="V210" i="10"/>
  <c r="V198" i="10"/>
  <c r="V127" i="10"/>
  <c r="W265" i="10"/>
  <c r="V217" i="10"/>
  <c r="V91" i="10"/>
  <c r="AS126" i="11"/>
  <c r="BC126" i="11" s="1"/>
  <c r="AS70" i="11"/>
  <c r="BC70" i="11" s="1"/>
  <c r="AS32" i="11"/>
  <c r="AS182" i="11"/>
  <c r="BC182" i="11" s="1"/>
  <c r="AS138" i="11"/>
  <c r="AS60" i="11"/>
  <c r="AS260" i="11"/>
  <c r="BC260" i="11" s="1"/>
  <c r="AS8" i="11"/>
  <c r="AT226" i="11"/>
  <c r="BD226" i="11" s="1"/>
  <c r="AT133" i="11"/>
  <c r="AT196" i="11"/>
  <c r="BD196" i="11" s="1"/>
  <c r="AT65" i="11"/>
  <c r="BD65" i="11" s="1"/>
  <c r="AT254" i="11"/>
  <c r="BD254" i="11" s="1"/>
  <c r="AT220" i="11"/>
  <c r="BD220" i="11" s="1"/>
  <c r="AT153" i="11"/>
  <c r="BD153" i="11" s="1"/>
  <c r="AT18" i="11"/>
  <c r="BD18" i="11" s="1"/>
  <c r="AS258" i="11"/>
  <c r="BC258" i="11" s="1"/>
  <c r="AS261" i="11"/>
  <c r="BC261" i="11" s="1"/>
  <c r="AS222" i="11"/>
  <c r="AS208" i="11"/>
  <c r="AS193" i="11"/>
  <c r="BC193" i="11" s="1"/>
  <c r="AS88" i="11"/>
  <c r="AS52" i="11"/>
  <c r="AS9" i="11"/>
  <c r="AS101" i="11"/>
  <c r="BC101" i="11" s="1"/>
  <c r="AS75" i="11"/>
  <c r="BC75" i="11" s="1"/>
  <c r="AS228" i="11"/>
  <c r="BC228" i="11" s="1"/>
  <c r="AS171" i="11"/>
  <c r="AS151" i="11"/>
  <c r="BC151" i="11" s="1"/>
  <c r="AS123" i="11"/>
  <c r="BC123" i="11" s="1"/>
  <c r="AS25" i="11"/>
  <c r="BC25" i="11" s="1"/>
  <c r="AT273" i="11"/>
  <c r="BD273" i="11" s="1"/>
  <c r="AT243" i="11"/>
  <c r="BD243" i="11" s="1"/>
  <c r="AT231" i="11"/>
  <c r="BD231" i="11" s="1"/>
  <c r="AT221" i="11"/>
  <c r="BD221" i="11" s="1"/>
  <c r="AT211" i="11"/>
  <c r="BD211" i="11" s="1"/>
  <c r="AT178" i="11"/>
  <c r="BD178" i="11" s="1"/>
  <c r="AT147" i="11"/>
  <c r="BD147" i="11" s="1"/>
  <c r="AT19" i="11"/>
  <c r="BD19" i="11" s="1"/>
  <c r="AT182" i="11"/>
  <c r="BD182" i="11" s="1"/>
  <c r="AT152" i="11"/>
  <c r="BD152" i="11" s="1"/>
  <c r="AT118" i="11"/>
  <c r="BD118" i="11" s="1"/>
  <c r="AT145" i="11"/>
  <c r="BD145" i="11" s="1"/>
  <c r="AT46" i="11"/>
  <c r="BD46" i="11" s="1"/>
  <c r="AT116" i="11"/>
  <c r="BD116" i="11" s="1"/>
  <c r="AT35" i="11"/>
  <c r="BD35" i="11" s="1"/>
  <c r="AT106" i="11"/>
  <c r="BD106" i="11" s="1"/>
  <c r="AT201" i="11"/>
  <c r="BD201" i="11" s="1"/>
  <c r="AS95" i="11"/>
  <c r="AS223" i="11"/>
  <c r="AS117" i="11"/>
  <c r="AS200" i="11"/>
  <c r="BC200" i="11" s="1"/>
  <c r="AS132" i="11"/>
  <c r="AT235" i="11"/>
  <c r="BD235" i="11" s="1"/>
  <c r="AT200" i="11"/>
  <c r="AT58" i="11"/>
  <c r="BD58" i="11" s="1"/>
  <c r="AT219" i="11"/>
  <c r="BD219" i="11" s="1"/>
  <c r="AT94" i="11"/>
  <c r="BD94" i="11" s="1"/>
  <c r="AS160" i="11"/>
  <c r="AT121" i="11"/>
  <c r="BD121" i="11" s="1"/>
  <c r="AT107" i="11"/>
  <c r="BD107" i="11" s="1"/>
  <c r="AT177" i="11"/>
  <c r="BD177" i="11" s="1"/>
  <c r="AT77" i="11"/>
  <c r="BD77" i="11" s="1"/>
  <c r="AT33" i="11"/>
  <c r="BD33" i="11" s="1"/>
  <c r="AT95" i="11"/>
  <c r="BD95" i="11" s="1"/>
  <c r="AT42" i="11"/>
  <c r="BD42" i="11" s="1"/>
  <c r="AS238" i="11"/>
  <c r="AS202" i="11"/>
  <c r="BC202" i="11" s="1"/>
  <c r="AS82" i="11"/>
  <c r="BC82" i="11" s="1"/>
  <c r="AS24" i="11"/>
  <c r="BC24" i="11" s="1"/>
  <c r="AS254" i="11"/>
  <c r="BC254" i="11" s="1"/>
  <c r="AS216" i="11"/>
  <c r="AS199" i="11"/>
  <c r="BC199" i="11" s="1"/>
  <c r="AS167" i="11"/>
  <c r="BC167" i="11" s="1"/>
  <c r="AS142" i="11"/>
  <c r="AS257" i="11"/>
  <c r="BC257" i="11" s="1"/>
  <c r="AS219" i="11"/>
  <c r="BC219" i="11" s="1"/>
  <c r="AS190" i="11"/>
  <c r="AS172" i="11"/>
  <c r="BC172" i="11" s="1"/>
  <c r="AS129" i="11"/>
  <c r="BC129" i="11" s="1"/>
  <c r="AS106" i="11"/>
  <c r="AS69" i="11"/>
  <c r="BC69" i="11" s="1"/>
  <c r="AS48" i="11"/>
  <c r="AS192" i="11"/>
  <c r="BC192" i="11" s="1"/>
  <c r="AS97" i="11"/>
  <c r="BC97" i="11" s="1"/>
  <c r="AS68" i="11"/>
  <c r="BC68" i="11" s="1"/>
  <c r="AS273" i="11"/>
  <c r="BC273" i="11" s="1"/>
  <c r="AS247" i="11"/>
  <c r="AS207" i="11"/>
  <c r="BC207" i="11" s="1"/>
  <c r="AS168" i="11"/>
  <c r="AS147" i="11"/>
  <c r="AS120" i="11"/>
  <c r="BC120" i="11" s="1"/>
  <c r="AT175" i="11"/>
  <c r="BD175" i="11" s="1"/>
  <c r="AT161" i="11"/>
  <c r="BD161" i="11" s="1"/>
  <c r="AS112" i="11"/>
  <c r="BC112" i="11" s="1"/>
  <c r="AT74" i="11"/>
  <c r="BD74" i="11" s="1"/>
  <c r="AT253" i="11"/>
  <c r="BD253" i="11" s="1"/>
  <c r="AT75" i="11"/>
  <c r="AT112" i="11"/>
  <c r="AT131" i="11"/>
  <c r="BD131" i="11" s="1"/>
  <c r="AT115" i="11"/>
  <c r="BD115" i="11" s="1"/>
  <c r="AT190" i="11"/>
  <c r="BD190" i="11" s="1"/>
  <c r="AT87" i="11"/>
  <c r="BD87" i="11" s="1"/>
  <c r="AT29" i="11"/>
  <c r="BD29" i="11" s="1"/>
  <c r="AT276" i="11"/>
  <c r="BD276" i="11" s="1"/>
  <c r="AT238" i="11"/>
  <c r="BD238" i="11" s="1"/>
  <c r="AT227" i="11"/>
  <c r="AT216" i="11"/>
  <c r="BD216" i="11" s="1"/>
  <c r="AT206" i="11"/>
  <c r="BD206" i="11" s="1"/>
  <c r="AT195" i="11"/>
  <c r="AT174" i="11"/>
  <c r="BD174" i="11" s="1"/>
  <c r="AT150" i="11"/>
  <c r="BD150" i="11" s="1"/>
  <c r="AT88" i="11"/>
  <c r="BD88" i="11" s="1"/>
  <c r="AT73" i="11"/>
  <c r="BD73" i="11" s="1"/>
  <c r="AT13" i="11"/>
  <c r="AT261" i="11"/>
  <c r="BD261" i="11" s="1"/>
  <c r="AT197" i="11"/>
  <c r="BD197" i="11" s="1"/>
  <c r="AT148" i="11"/>
  <c r="BD148" i="11" s="1"/>
  <c r="AT120" i="11"/>
  <c r="AT92" i="11"/>
  <c r="BD92" i="11" s="1"/>
  <c r="AT257" i="11"/>
  <c r="AT123" i="11"/>
  <c r="BD123" i="11" s="1"/>
  <c r="AS83" i="11"/>
  <c r="AS218" i="11"/>
  <c r="AT224" i="11"/>
  <c r="BD224" i="11" s="1"/>
  <c r="AT110" i="11"/>
  <c r="BD110" i="11" s="1"/>
  <c r="AT169" i="11"/>
  <c r="BD169" i="11" s="1"/>
  <c r="AS242" i="11"/>
  <c r="AS191" i="11"/>
  <c r="AS174" i="11"/>
  <c r="BC174" i="11" s="1"/>
  <c r="AS67" i="11"/>
  <c r="AS45" i="11"/>
  <c r="AS28" i="11"/>
  <c r="AS226" i="11"/>
  <c r="BC226" i="11" s="1"/>
  <c r="AS179" i="11"/>
  <c r="BC179" i="11" s="1"/>
  <c r="AS148" i="11"/>
  <c r="AS133" i="11"/>
  <c r="BC133" i="11" s="1"/>
  <c r="AS113" i="11"/>
  <c r="AS73" i="11"/>
  <c r="BC73" i="11" s="1"/>
  <c r="AS56" i="11"/>
  <c r="AS35" i="11"/>
  <c r="AS13" i="11"/>
  <c r="BC13" i="11" s="1"/>
  <c r="AS79" i="11"/>
  <c r="BC79" i="11" s="1"/>
  <c r="AS50" i="11"/>
  <c r="AS256" i="11"/>
  <c r="AS231" i="11"/>
  <c r="BC231" i="11" s="1"/>
  <c r="AS214" i="11"/>
  <c r="AS196" i="11"/>
  <c r="BC196" i="11" s="1"/>
  <c r="AT165" i="11"/>
  <c r="BD165" i="11" s="1"/>
  <c r="AT132" i="11"/>
  <c r="BD132" i="11" s="1"/>
  <c r="AS276" i="11"/>
  <c r="AS184" i="11"/>
  <c r="AS164" i="11"/>
  <c r="AS139" i="11"/>
  <c r="BC139" i="11" s="1"/>
  <c r="AS93" i="11"/>
  <c r="AS57" i="11"/>
  <c r="BC57" i="11" s="1"/>
  <c r="AS36" i="11"/>
  <c r="AS15" i="11"/>
  <c r="BC15" i="11" s="1"/>
  <c r="AS253" i="11"/>
  <c r="AS169" i="11"/>
  <c r="AS155" i="11"/>
  <c r="BC155" i="11" s="1"/>
  <c r="AS141" i="11"/>
  <c r="BC141" i="11" s="1"/>
  <c r="AS102" i="11"/>
  <c r="AS81" i="11"/>
  <c r="BC81" i="11" s="1"/>
  <c r="AS43" i="11"/>
  <c r="AS22" i="11"/>
  <c r="AS94" i="11"/>
  <c r="BC94" i="11" s="1"/>
  <c r="AS269" i="11"/>
  <c r="AS243" i="11"/>
  <c r="BC243" i="11" s="1"/>
  <c r="AS221" i="11"/>
  <c r="AS186" i="11"/>
  <c r="BC186" i="11" s="1"/>
  <c r="AS165" i="11"/>
  <c r="AS144" i="11"/>
  <c r="BC144" i="11" s="1"/>
  <c r="AT264" i="11"/>
  <c r="BD264" i="11" s="1"/>
  <c r="AT251" i="11"/>
  <c r="AT239" i="11"/>
  <c r="BD239" i="11" s="1"/>
  <c r="AT218" i="11"/>
  <c r="BD218" i="11" s="1"/>
  <c r="AT207" i="11"/>
  <c r="BD207" i="11" s="1"/>
  <c r="AT189" i="11"/>
  <c r="BD189" i="11" s="1"/>
  <c r="AT89" i="11"/>
  <c r="BD89" i="11" s="1"/>
  <c r="AT70" i="11"/>
  <c r="AT57" i="11"/>
  <c r="BD57" i="11" s="1"/>
  <c r="AT28" i="11"/>
  <c r="BD28" i="11" s="1"/>
  <c r="AT15" i="11"/>
  <c r="BD15" i="11" s="1"/>
  <c r="AT205" i="11"/>
  <c r="BD205" i="11" s="1"/>
  <c r="AT25" i="11"/>
  <c r="BD25" i="11" s="1"/>
  <c r="AT142" i="11"/>
  <c r="BD142" i="11" s="1"/>
  <c r="AT72" i="11"/>
  <c r="BD72" i="11" s="1"/>
  <c r="AT108" i="11"/>
  <c r="BD108" i="11" s="1"/>
  <c r="AT146" i="11"/>
  <c r="BD146" i="11" s="1"/>
  <c r="AT84" i="11"/>
  <c r="BD84" i="11" s="1"/>
  <c r="AT60" i="11"/>
  <c r="BD60" i="11" s="1"/>
  <c r="AK283" i="11"/>
  <c r="AT138" i="11"/>
  <c r="BD138" i="11" s="1"/>
  <c r="AT125" i="11"/>
  <c r="AT113" i="11"/>
  <c r="BD113" i="11" s="1"/>
  <c r="AT102" i="11"/>
  <c r="BD102" i="11" s="1"/>
  <c r="AT187" i="11"/>
  <c r="AT83" i="11"/>
  <c r="BD83" i="11" s="1"/>
  <c r="AT97" i="11"/>
  <c r="AS195" i="11"/>
  <c r="AS153" i="11"/>
  <c r="BC153" i="11" s="1"/>
  <c r="AS103" i="11"/>
  <c r="BC103" i="11" s="1"/>
  <c r="AS158" i="11"/>
  <c r="BC158" i="11" s="1"/>
  <c r="AT82" i="11"/>
  <c r="AT49" i="11"/>
  <c r="BD49" i="11" s="1"/>
  <c r="AT24" i="11"/>
  <c r="AT8" i="11"/>
  <c r="BD8" i="11" s="1"/>
  <c r="AT122" i="11"/>
  <c r="BD122" i="11" s="1"/>
  <c r="AT266" i="11"/>
  <c r="BD266" i="11" s="1"/>
  <c r="AT22" i="11"/>
  <c r="BD22" i="11" s="1"/>
  <c r="AT98" i="11"/>
  <c r="BD98" i="11" s="1"/>
  <c r="AT229" i="11"/>
  <c r="BD229" i="11" s="1"/>
  <c r="AT50" i="11"/>
  <c r="BD50" i="11" s="1"/>
  <c r="AS55" i="11"/>
  <c r="BC55" i="11" s="1"/>
  <c r="AT242" i="11"/>
  <c r="AT188" i="11"/>
  <c r="BD188" i="11" s="1"/>
  <c r="AT167" i="11"/>
  <c r="BD167" i="11" s="1"/>
  <c r="AS122" i="11"/>
  <c r="BC122" i="11" s="1"/>
  <c r="AT212" i="11"/>
  <c r="BD212" i="11" s="1"/>
  <c r="AT155" i="11"/>
  <c r="BD155" i="11" s="1"/>
  <c r="AS100" i="11"/>
  <c r="AS271" i="11"/>
  <c r="AS250" i="11"/>
  <c r="BC250" i="11" s="1"/>
  <c r="AS227" i="11"/>
  <c r="BC227" i="11" s="1"/>
  <c r="AS209" i="11"/>
  <c r="AS180" i="11"/>
  <c r="AS107" i="11"/>
  <c r="AS53" i="11"/>
  <c r="AS11" i="11"/>
  <c r="AS270" i="11"/>
  <c r="BC270" i="11" s="1"/>
  <c r="AS249" i="11"/>
  <c r="BC249" i="11" s="1"/>
  <c r="AS215" i="11"/>
  <c r="BC215" i="11" s="1"/>
  <c r="AS187" i="11"/>
  <c r="BC187" i="11" s="1"/>
  <c r="AS166" i="11"/>
  <c r="AS152" i="11"/>
  <c r="BC152" i="11" s="1"/>
  <c r="AS77" i="11"/>
  <c r="AS64" i="11"/>
  <c r="BC64" i="11" s="1"/>
  <c r="AS18" i="11"/>
  <c r="AS116" i="11"/>
  <c r="BC116" i="11" s="1"/>
  <c r="AS63" i="11"/>
  <c r="BC63" i="11" s="1"/>
  <c r="AS264" i="11"/>
  <c r="BC264" i="11" s="1"/>
  <c r="AS239" i="11"/>
  <c r="BC239" i="11" s="1"/>
  <c r="AS204" i="11"/>
  <c r="BC204" i="11" s="1"/>
  <c r="AS181" i="11"/>
  <c r="BC181" i="11" s="1"/>
  <c r="AS161" i="11"/>
  <c r="BC161" i="11" s="1"/>
  <c r="AS12" i="11"/>
  <c r="BC12" i="11" s="1"/>
  <c r="AT204" i="11"/>
  <c r="BD204" i="11" s="1"/>
  <c r="AT171" i="11"/>
  <c r="BD171" i="11" s="1"/>
  <c r="AT154" i="11"/>
  <c r="AT86" i="11"/>
  <c r="AT53" i="11"/>
  <c r="BD53" i="11" s="1"/>
  <c r="AT237" i="11"/>
  <c r="AT126" i="11"/>
  <c r="BD126" i="11" s="1"/>
  <c r="AT111" i="11"/>
  <c r="AT100" i="11"/>
  <c r="BD100" i="11" s="1"/>
  <c r="AT176" i="11"/>
  <c r="AT16" i="11"/>
  <c r="BD16" i="11" s="1"/>
  <c r="AT271" i="11"/>
  <c r="BD271" i="11" s="1"/>
  <c r="AT258" i="11"/>
  <c r="AT246" i="11"/>
  <c r="BD246" i="11" s="1"/>
  <c r="AT234" i="11"/>
  <c r="BD234" i="11" s="1"/>
  <c r="AT223" i="11"/>
  <c r="BD223" i="11" s="1"/>
  <c r="AT213" i="11"/>
  <c r="BD213" i="11" s="1"/>
  <c r="AT202" i="11"/>
  <c r="BD202" i="11" s="1"/>
  <c r="AT191" i="11"/>
  <c r="BD191" i="11" s="1"/>
  <c r="AT180" i="11"/>
  <c r="BD180" i="11" s="1"/>
  <c r="AT170" i="11"/>
  <c r="BD170" i="11" s="1"/>
  <c r="AT157" i="11"/>
  <c r="BD157" i="11" s="1"/>
  <c r="AS135" i="11"/>
  <c r="BC135" i="11" s="1"/>
  <c r="AT69" i="11"/>
  <c r="BD69" i="11" s="1"/>
  <c r="AT56" i="11"/>
  <c r="BD56" i="11" s="1"/>
  <c r="AT245" i="11"/>
  <c r="BD245" i="11" s="1"/>
  <c r="AT179" i="11"/>
  <c r="AT55" i="11"/>
  <c r="BD55" i="11" s="1"/>
  <c r="AT140" i="11"/>
  <c r="BD140" i="11" s="1"/>
  <c r="AT241" i="11"/>
  <c r="BD241" i="11" s="1"/>
  <c r="AB39" i="10"/>
  <c r="AB95" i="10"/>
  <c r="AB235" i="10"/>
  <c r="AS235" i="11"/>
  <c r="BC235" i="11" s="1"/>
  <c r="AB189" i="10"/>
  <c r="AB126" i="10"/>
  <c r="AB230" i="10"/>
  <c r="AS230" i="11"/>
  <c r="BC230" i="11" s="1"/>
  <c r="AB115" i="10"/>
  <c r="AS115" i="11"/>
  <c r="BC115" i="11" s="1"/>
  <c r="AB159" i="10"/>
  <c r="AB170" i="10"/>
  <c r="AS170" i="11"/>
  <c r="AB238" i="10"/>
  <c r="AB205" i="10"/>
  <c r="AS205" i="11"/>
  <c r="AB68" i="10"/>
  <c r="AT68" i="11"/>
  <c r="BD68" i="11" s="1"/>
  <c r="AB246" i="10"/>
  <c r="AS246" i="11"/>
  <c r="AB89" i="10"/>
  <c r="AB40" i="10"/>
  <c r="AT40" i="11"/>
  <c r="BD40" i="11" s="1"/>
  <c r="AB213" i="10"/>
  <c r="AS213" i="11"/>
  <c r="AB86" i="10"/>
  <c r="AS86" i="11"/>
  <c r="BC86" i="11" s="1"/>
  <c r="AB256" i="10"/>
  <c r="AB33" i="10"/>
  <c r="AS33" i="11"/>
  <c r="BC33" i="11" s="1"/>
  <c r="W119" i="10"/>
  <c r="V162" i="10"/>
  <c r="W272" i="10"/>
  <c r="V80" i="10"/>
  <c r="V114" i="10"/>
  <c r="W198" i="10"/>
  <c r="V137" i="10"/>
  <c r="W109" i="10"/>
  <c r="W277" i="10"/>
  <c r="W210" i="10"/>
  <c r="W268" i="10"/>
  <c r="H294" i="11"/>
  <c r="H286" i="11"/>
  <c r="H293" i="11"/>
  <c r="H295" i="11"/>
  <c r="H292" i="11"/>
  <c r="H296" i="11"/>
  <c r="H297" i="11"/>
  <c r="W59" i="10"/>
  <c r="W134" i="10"/>
  <c r="W137" i="10" s="1"/>
  <c r="W44" i="10"/>
  <c r="W54" i="10" s="1"/>
  <c r="W252" i="10" s="1"/>
  <c r="W41" i="10" s="1"/>
  <c r="W194" i="10" s="1"/>
  <c r="W10" i="10" s="1"/>
  <c r="W26" i="10" s="1"/>
  <c r="AB111" i="10"/>
  <c r="AB245" i="10"/>
  <c r="W217" i="10"/>
  <c r="W173" i="10"/>
  <c r="W62" i="10"/>
  <c r="W130" i="10"/>
  <c r="W143" i="10"/>
  <c r="W127" i="10"/>
  <c r="W225" i="10"/>
  <c r="W14" i="10"/>
  <c r="V59" i="10"/>
  <c r="W162" i="10"/>
  <c r="W80" i="10"/>
  <c r="W20" i="10"/>
  <c r="W232" i="10"/>
  <c r="W114" i="10"/>
  <c r="AS27" i="11"/>
  <c r="AB9" i="10"/>
  <c r="AS176" i="11"/>
  <c r="AB176" i="10"/>
  <c r="AB148" i="10"/>
  <c r="AB105" i="10"/>
  <c r="AB163" i="10"/>
  <c r="AB125" i="10"/>
  <c r="AB128" i="10"/>
  <c r="AT215" i="11"/>
  <c r="AT230" i="11"/>
  <c r="BD230" i="11" s="1"/>
  <c r="AS92" i="11"/>
  <c r="BC92" i="11" s="1"/>
  <c r="AS267" i="11"/>
  <c r="BC267" i="11" s="1"/>
  <c r="AS39" i="11"/>
  <c r="AS175" i="11"/>
  <c r="BC175" i="11" s="1"/>
  <c r="AT96" i="11"/>
  <c r="BD96" i="11" s="1"/>
  <c r="AS111" i="11"/>
  <c r="BC111" i="11" s="1"/>
  <c r="AS212" i="11"/>
  <c r="BC212" i="11" s="1"/>
  <c r="AS108" i="11"/>
  <c r="AS224" i="11"/>
  <c r="BC224" i="11" s="1"/>
  <c r="AT168" i="11"/>
  <c r="BD168" i="11" s="1"/>
  <c r="AT158" i="11"/>
  <c r="BD158" i="11" s="1"/>
  <c r="AT270" i="11"/>
  <c r="BD270" i="11" s="1"/>
  <c r="AT163" i="11"/>
  <c r="BD163" i="11" s="1"/>
  <c r="AT136" i="11"/>
  <c r="BD136" i="11" s="1"/>
  <c r="AT249" i="11"/>
  <c r="BD249" i="11" s="1"/>
  <c r="AT160" i="11"/>
  <c r="BD160" i="11" s="1"/>
  <c r="AB243" i="10"/>
  <c r="AB72" i="10"/>
  <c r="AB122" i="10"/>
  <c r="AB53" i="10"/>
  <c r="AS65" i="11"/>
  <c r="BC65" i="11" s="1"/>
  <c r="AS49" i="11"/>
  <c r="BC49" i="11" s="1"/>
  <c r="AS201" i="11"/>
  <c r="AS189" i="11"/>
  <c r="BC189" i="11" s="1"/>
  <c r="AT103" i="11"/>
  <c r="AT93" i="11"/>
  <c r="BD93" i="11" s="1"/>
  <c r="AT36" i="11"/>
  <c r="BD36" i="11" s="1"/>
  <c r="AT12" i="11"/>
  <c r="AS84" i="11"/>
  <c r="AS157" i="11"/>
  <c r="BC157" i="11" s="1"/>
  <c r="AS146" i="11"/>
  <c r="AS131" i="11"/>
  <c r="BC131" i="11" s="1"/>
  <c r="AS178" i="11"/>
  <c r="BC178" i="11" s="1"/>
  <c r="AB147" i="10"/>
  <c r="AB16" i="10"/>
  <c r="AB152" i="10"/>
  <c r="AB22" i="10"/>
  <c r="AB202" i="10"/>
  <c r="AB93" i="10"/>
  <c r="AS234" i="11"/>
  <c r="AS197" i="11"/>
  <c r="BC197" i="11" s="1"/>
  <c r="AS72" i="11"/>
  <c r="AT192" i="11"/>
  <c r="BD192" i="11" s="1"/>
  <c r="AT78" i="11"/>
  <c r="BD78" i="11" s="1"/>
  <c r="AT67" i="11"/>
  <c r="AT32" i="11"/>
  <c r="BD32" i="11" s="1"/>
  <c r="AT7" i="11"/>
  <c r="BD7" i="11" s="1"/>
  <c r="AT172" i="11"/>
  <c r="BD172" i="11" s="1"/>
  <c r="AT101" i="11"/>
  <c r="AT250" i="11"/>
  <c r="BD250" i="11" s="1"/>
  <c r="AT184" i="11"/>
  <c r="BD184" i="11" s="1"/>
  <c r="AT64" i="11"/>
  <c r="BD64" i="11" s="1"/>
  <c r="AT39" i="11"/>
  <c r="BD39" i="11" s="1"/>
  <c r="AT141" i="11"/>
  <c r="BD141" i="11" s="1"/>
  <c r="AT129" i="11"/>
  <c r="BD129" i="11" s="1"/>
  <c r="AB160" i="10"/>
  <c r="AB112" i="10"/>
  <c r="AB121" i="10"/>
  <c r="AB254" i="10"/>
  <c r="AB199" i="10"/>
  <c r="AB24" i="10"/>
  <c r="AB218" i="10"/>
  <c r="AB154" i="10"/>
  <c r="AB177" i="10"/>
  <c r="AS110" i="11"/>
  <c r="BC110" i="11" s="1"/>
  <c r="AB110" i="10"/>
  <c r="AB186" i="10"/>
  <c r="AB82" i="10"/>
  <c r="AB61" i="10"/>
  <c r="AB49" i="10"/>
  <c r="AB175" i="10"/>
  <c r="AB251" i="10"/>
  <c r="AB63" i="10"/>
  <c r="AS78" i="11"/>
  <c r="BC78" i="11" s="1"/>
  <c r="AB78" i="10"/>
  <c r="AB233" i="10"/>
  <c r="AB179" i="10"/>
  <c r="AB133" i="10"/>
  <c r="AB196" i="10"/>
  <c r="AB142" i="10"/>
  <c r="AB83" i="10"/>
  <c r="AS58" i="11"/>
  <c r="AB58" i="10"/>
  <c r="AB264" i="10"/>
  <c r="AB223" i="10"/>
  <c r="AB209" i="10"/>
  <c r="AB188" i="10"/>
  <c r="AB180" i="10"/>
  <c r="AB174" i="10"/>
  <c r="AB229" i="10"/>
  <c r="AB166" i="10"/>
  <c r="AB145" i="10"/>
  <c r="AB138" i="10"/>
  <c r="AB113" i="10"/>
  <c r="AB102" i="10"/>
  <c r="AB88" i="10"/>
  <c r="AB77" i="10"/>
  <c r="AB56" i="10"/>
  <c r="AE56" i="10" s="1"/>
  <c r="AB48" i="10"/>
  <c r="AB31" i="10"/>
  <c r="AB38" i="10"/>
  <c r="AB97" i="10"/>
  <c r="AB165" i="10"/>
  <c r="AB29" i="10"/>
  <c r="AB8" i="10"/>
  <c r="AB96" i="10"/>
  <c r="AB271" i="10"/>
  <c r="AS220" i="11"/>
  <c r="AB220" i="10"/>
  <c r="AB191" i="10"/>
  <c r="AB107" i="10"/>
  <c r="AB100" i="10"/>
  <c r="AB36" i="10"/>
  <c r="AB28" i="10"/>
  <c r="AB21" i="10"/>
  <c r="AB120" i="10"/>
  <c r="AB155" i="10"/>
  <c r="AB247" i="10"/>
  <c r="AB237" i="10"/>
  <c r="AB187" i="10"/>
  <c r="AB141" i="10"/>
  <c r="AB117" i="10"/>
  <c r="AB67" i="10"/>
  <c r="AB151" i="10"/>
  <c r="AB84" i="10"/>
  <c r="AB276" i="10"/>
  <c r="AB227" i="10"/>
  <c r="AB206" i="10"/>
  <c r="AB184" i="10"/>
  <c r="AB164" i="10"/>
  <c r="AB32" i="10"/>
  <c r="AB228" i="10"/>
  <c r="AB140" i="10"/>
  <c r="AB108" i="10"/>
  <c r="AB219" i="10"/>
  <c r="AB172" i="10"/>
  <c r="AB129" i="10"/>
  <c r="AB260" i="10"/>
  <c r="AB178" i="10"/>
  <c r="AB221" i="10"/>
  <c r="AB132" i="10"/>
  <c r="AB55" i="10"/>
  <c r="AB253" i="10"/>
  <c r="AB212" i="10"/>
  <c r="AB169" i="10"/>
  <c r="AB98" i="10"/>
  <c r="AB64" i="10"/>
  <c r="AB13" i="10"/>
  <c r="AB216" i="10"/>
  <c r="AB195" i="10"/>
  <c r="AB153" i="10"/>
  <c r="AB135" i="10"/>
  <c r="AB103" i="10"/>
  <c r="AB45" i="10"/>
  <c r="AB7" i="10"/>
  <c r="AB266" i="10"/>
  <c r="AB239" i="10"/>
  <c r="AB50" i="10"/>
  <c r="AB231" i="10"/>
  <c r="AB267" i="10"/>
  <c r="AB224" i="10"/>
  <c r="AB181" i="10"/>
  <c r="AB197" i="10"/>
  <c r="AB19" i="10"/>
  <c r="AB52" i="10"/>
  <c r="AB87" i="10"/>
  <c r="AB73" i="10"/>
  <c r="AB27" i="10"/>
  <c r="AB242" i="10"/>
  <c r="AB118" i="10"/>
  <c r="AB207" i="10"/>
  <c r="AB25" i="10"/>
  <c r="AB249" i="10"/>
  <c r="AB182" i="10"/>
  <c r="AB157" i="10"/>
  <c r="AB146" i="10"/>
  <c r="AB65" i="10"/>
  <c r="AB75" i="10"/>
  <c r="AB43" i="10"/>
  <c r="AB57" i="10"/>
  <c r="AB101" i="10"/>
  <c r="AB18" i="10"/>
  <c r="AB234" i="10"/>
  <c r="AB42" i="10"/>
  <c r="AB241" i="10"/>
  <c r="AB208" i="10"/>
  <c r="AB94" i="10"/>
  <c r="AB12" i="10"/>
  <c r="AB106" i="10"/>
  <c r="AB81" i="10"/>
  <c r="AB60" i="10"/>
  <c r="AB35" i="10"/>
  <c r="AB250" i="10"/>
  <c r="AA282" i="11"/>
  <c r="AS7" i="11"/>
  <c r="AB273" i="10"/>
  <c r="AB204" i="10"/>
  <c r="AB161" i="10"/>
  <c r="AB116" i="10"/>
  <c r="AB46" i="10"/>
  <c r="AB261" i="10"/>
  <c r="AB215" i="10"/>
  <c r="AB193" i="10"/>
  <c r="AB263" i="10"/>
  <c r="AB131" i="10"/>
  <c r="AB15" i="10"/>
  <c r="AB269" i="10"/>
  <c r="AB200" i="10"/>
  <c r="AB158" i="10"/>
  <c r="AB136" i="10"/>
  <c r="AB257" i="10"/>
  <c r="AB190" i="10"/>
  <c r="AB258" i="10"/>
  <c r="AB150" i="10"/>
  <c r="AB11" i="10"/>
  <c r="AB214" i="10"/>
  <c r="AB192" i="10"/>
  <c r="AB171" i="10"/>
  <c r="AB79" i="10"/>
  <c r="AB274" i="10"/>
  <c r="AB226" i="10"/>
  <c r="AB74" i="10"/>
  <c r="Y282" i="11"/>
  <c r="AB211" i="10"/>
  <c r="AB168" i="10"/>
  <c r="AB270" i="10"/>
  <c r="AB222" i="10"/>
  <c r="AB201" i="10"/>
  <c r="AB92" i="10"/>
  <c r="AB167" i="10"/>
  <c r="AB139" i="10"/>
  <c r="AB70" i="10"/>
  <c r="U144" i="10"/>
  <c r="AX172" i="10" l="1"/>
  <c r="BS172" i="10" s="1"/>
  <c r="AR47" i="10"/>
  <c r="Z99" i="10"/>
  <c r="AC91" i="10"/>
  <c r="AV55" i="10"/>
  <c r="AV59" i="10" s="1"/>
  <c r="AV233" i="10"/>
  <c r="AX233" i="10" s="1"/>
  <c r="AC10" i="10"/>
  <c r="AD156" i="10"/>
  <c r="AC51" i="10"/>
  <c r="AE239" i="11"/>
  <c r="AZ239" i="11" s="1"/>
  <c r="AW115" i="11"/>
  <c r="AE115" i="11"/>
  <c r="AZ115" i="11" s="1"/>
  <c r="AW228" i="11"/>
  <c r="AE228" i="11"/>
  <c r="AZ228" i="11" s="1"/>
  <c r="AW56" i="11"/>
  <c r="AE56" i="11"/>
  <c r="AZ56" i="11" s="1"/>
  <c r="AW177" i="11"/>
  <c r="AE177" i="11"/>
  <c r="AZ177" i="11" s="1"/>
  <c r="AW251" i="11"/>
  <c r="AE251" i="11"/>
  <c r="AZ251" i="11" s="1"/>
  <c r="AW218" i="11"/>
  <c r="AE218" i="11"/>
  <c r="AZ218" i="11" s="1"/>
  <c r="AW140" i="11"/>
  <c r="AE140" i="11"/>
  <c r="AZ140" i="11" s="1"/>
  <c r="AW199" i="11"/>
  <c r="AE199" i="11"/>
  <c r="AZ199" i="11" s="1"/>
  <c r="AW222" i="11"/>
  <c r="AE222" i="11"/>
  <c r="AW207" i="11"/>
  <c r="AE207" i="11"/>
  <c r="AZ207" i="11" s="1"/>
  <c r="AW97" i="11"/>
  <c r="AE97" i="11"/>
  <c r="AZ97" i="11" s="1"/>
  <c r="AW196" i="11"/>
  <c r="AE196" i="11"/>
  <c r="AZ196" i="11" s="1"/>
  <c r="AW220" i="11"/>
  <c r="AE220" i="11"/>
  <c r="AZ220" i="11" s="1"/>
  <c r="AE95" i="11"/>
  <c r="AZ95" i="11" s="1"/>
  <c r="AE108" i="11"/>
  <c r="AZ108" i="11" s="1"/>
  <c r="AW79" i="11"/>
  <c r="AE79" i="11"/>
  <c r="AW270" i="11"/>
  <c r="AE270" i="11"/>
  <c r="AZ270" i="11" s="1"/>
  <c r="AE167" i="11"/>
  <c r="AZ167" i="11" s="1"/>
  <c r="AV115" i="10"/>
  <c r="AC119" i="10"/>
  <c r="AS20" i="10"/>
  <c r="AW131" i="10"/>
  <c r="AD134" i="10"/>
  <c r="AV63" i="10"/>
  <c r="AX63" i="10" s="1"/>
  <c r="AC66" i="10"/>
  <c r="AV52" i="10"/>
  <c r="AX52" i="10" s="1"/>
  <c r="AC54" i="10"/>
  <c r="AC232" i="10"/>
  <c r="AC137" i="10"/>
  <c r="AC210" i="10"/>
  <c r="AC277" i="10"/>
  <c r="AC76" i="10"/>
  <c r="AV195" i="10"/>
  <c r="AV198" i="10" s="1"/>
  <c r="AC198" i="10"/>
  <c r="AC265" i="10"/>
  <c r="AC17" i="10"/>
  <c r="AD210" i="10"/>
  <c r="AW35" i="10"/>
  <c r="AD37" i="10"/>
  <c r="AV35" i="10"/>
  <c r="AC37" i="10"/>
  <c r="AV174" i="10"/>
  <c r="AX174" i="10" s="1"/>
  <c r="AC185" i="10"/>
  <c r="AW42" i="10"/>
  <c r="AW44" i="10" s="1"/>
  <c r="AW54" i="10" s="1"/>
  <c r="AW252" i="10" s="1"/>
  <c r="AW41" i="10" s="1"/>
  <c r="AW194" i="10" s="1"/>
  <c r="AW10" i="10" s="1"/>
  <c r="AW26" i="10" s="1"/>
  <c r="AD44" i="10"/>
  <c r="AV45" i="10"/>
  <c r="AV47" i="10" s="1"/>
  <c r="AC47" i="10"/>
  <c r="AV138" i="10"/>
  <c r="AX138" i="10" s="1"/>
  <c r="AC143" i="10"/>
  <c r="AC149" i="10"/>
  <c r="AE36" i="10"/>
  <c r="AE138" i="10"/>
  <c r="AV218" i="10"/>
  <c r="AX218" i="10" s="1"/>
  <c r="AC225" i="10"/>
  <c r="AW15" i="10"/>
  <c r="AD17" i="10"/>
  <c r="AV157" i="10"/>
  <c r="AX157" i="10" s="1"/>
  <c r="AC162" i="10"/>
  <c r="AV256" i="10"/>
  <c r="AX256" i="10" s="1"/>
  <c r="AC259" i="10"/>
  <c r="AV131" i="10"/>
  <c r="AC134" i="10"/>
  <c r="AV67" i="10"/>
  <c r="AX67" i="10" s="1"/>
  <c r="AC71" i="10"/>
  <c r="AV249" i="10"/>
  <c r="AX249" i="10" s="1"/>
  <c r="AC252" i="10"/>
  <c r="AV18" i="10"/>
  <c r="AX18" i="10" s="1"/>
  <c r="AC20" i="10"/>
  <c r="AV100" i="10"/>
  <c r="AX100" i="10" s="1"/>
  <c r="AC104" i="10"/>
  <c r="AV186" i="10"/>
  <c r="AX186" i="10" s="1"/>
  <c r="AC194" i="10"/>
  <c r="AC109" i="10"/>
  <c r="AW260" i="10"/>
  <c r="AD262" i="10"/>
  <c r="AV27" i="10"/>
  <c r="AX27" i="10" s="1"/>
  <c r="AC30" i="10"/>
  <c r="AV31" i="10"/>
  <c r="AC34" i="10"/>
  <c r="AV150" i="10"/>
  <c r="AX150" i="10" s="1"/>
  <c r="AC156" i="10"/>
  <c r="AV269" i="10"/>
  <c r="AV272" i="10" s="1"/>
  <c r="AC272" i="10"/>
  <c r="AC114" i="10"/>
  <c r="AV163" i="10"/>
  <c r="AX163" i="10" s="1"/>
  <c r="AC173" i="10"/>
  <c r="AV245" i="10"/>
  <c r="AX245" i="10" s="1"/>
  <c r="AC248" i="10"/>
  <c r="AV266" i="10"/>
  <c r="AV268" i="10" s="1"/>
  <c r="AC268" i="10"/>
  <c r="AV77" i="10"/>
  <c r="AC80" i="10"/>
  <c r="AV81" i="10"/>
  <c r="AC85" i="10"/>
  <c r="AV24" i="10"/>
  <c r="AC26" i="10"/>
  <c r="AD71" i="10"/>
  <c r="AC217" i="10"/>
  <c r="AV253" i="10"/>
  <c r="AX253" i="10" s="1"/>
  <c r="AC255" i="10"/>
  <c r="AV38" i="10"/>
  <c r="AX38" i="10" s="1"/>
  <c r="AC41" i="10"/>
  <c r="AV42" i="10"/>
  <c r="AV44" i="10" s="1"/>
  <c r="AC44" i="10"/>
  <c r="AV199" i="10"/>
  <c r="AX199" i="10" s="1"/>
  <c r="BS199" i="10" s="1"/>
  <c r="AC203" i="10"/>
  <c r="AV241" i="10"/>
  <c r="AX241" i="10" s="1"/>
  <c r="AC244" i="10"/>
  <c r="AV237" i="10"/>
  <c r="AC240" i="10"/>
  <c r="AW237" i="10"/>
  <c r="AD240" i="10"/>
  <c r="AS265" i="10"/>
  <c r="AR14" i="10"/>
  <c r="AE179" i="10"/>
  <c r="AR277" i="10"/>
  <c r="AR198" i="10"/>
  <c r="AR265" i="10"/>
  <c r="AR143" i="10"/>
  <c r="AR114" i="10"/>
  <c r="AR20" i="10"/>
  <c r="AR149" i="10"/>
  <c r="AS62" i="10"/>
  <c r="AR134" i="10"/>
  <c r="AS127" i="10"/>
  <c r="AR119" i="10"/>
  <c r="AS130" i="10"/>
  <c r="AR162" i="10"/>
  <c r="AR225" i="10"/>
  <c r="AR137" i="10"/>
  <c r="AS119" i="10"/>
  <c r="AS47" i="10"/>
  <c r="AR173" i="10"/>
  <c r="AX70" i="10"/>
  <c r="BS70" i="10" s="1"/>
  <c r="AE102" i="10"/>
  <c r="AR91" i="10"/>
  <c r="BN99" i="10" s="1"/>
  <c r="AX151" i="10"/>
  <c r="BS151" i="10" s="1"/>
  <c r="AX206" i="10"/>
  <c r="BS206" i="10" s="1"/>
  <c r="AX193" i="10"/>
  <c r="BS193" i="10" s="1"/>
  <c r="AX274" i="10"/>
  <c r="BS274" i="10" s="1"/>
  <c r="AS80" i="10"/>
  <c r="AS14" i="10"/>
  <c r="AS162" i="10"/>
  <c r="AS143" i="10"/>
  <c r="AS198" i="10"/>
  <c r="AS268" i="10"/>
  <c r="AS59" i="10"/>
  <c r="AE274" i="10"/>
  <c r="AS109" i="10"/>
  <c r="AE270" i="10"/>
  <c r="AE273" i="10"/>
  <c r="AE25" i="10"/>
  <c r="AE188" i="10"/>
  <c r="AX270" i="10"/>
  <c r="AE32" i="10"/>
  <c r="AE261" i="10"/>
  <c r="AE106" i="10"/>
  <c r="AE120" i="10"/>
  <c r="AE193" i="10"/>
  <c r="AE158" i="10"/>
  <c r="AE121" i="10"/>
  <c r="AE176" i="10"/>
  <c r="AE88" i="10"/>
  <c r="AE245" i="10"/>
  <c r="AE202" i="10"/>
  <c r="AS272" i="10"/>
  <c r="AE125" i="10"/>
  <c r="AE55" i="10"/>
  <c r="AS232" i="10"/>
  <c r="AE133" i="10"/>
  <c r="AE167" i="10"/>
  <c r="AE211" i="10"/>
  <c r="AE258" i="10"/>
  <c r="AE219" i="10"/>
  <c r="AE101" i="10"/>
  <c r="AE226" i="10"/>
  <c r="AE74" i="10"/>
  <c r="AE215" i="10"/>
  <c r="AE233" i="10"/>
  <c r="AE96" i="10"/>
  <c r="AE73" i="10"/>
  <c r="AE180" i="10"/>
  <c r="AE200" i="10"/>
  <c r="AE218" i="10"/>
  <c r="AE223" i="10"/>
  <c r="AA144" i="10"/>
  <c r="AD144" i="10" s="1"/>
  <c r="AE142" i="10"/>
  <c r="AE174" i="10"/>
  <c r="AE94" i="10"/>
  <c r="AE212" i="10"/>
  <c r="AE220" i="10"/>
  <c r="AE177" i="10"/>
  <c r="AE148" i="10"/>
  <c r="AE199" i="10"/>
  <c r="H282" i="11"/>
  <c r="BS200" i="10"/>
  <c r="BN130" i="10"/>
  <c r="BS270" i="10"/>
  <c r="X58" i="11"/>
  <c r="AB222" i="11"/>
  <c r="AX222" i="11" s="1"/>
  <c r="X148" i="11"/>
  <c r="X246" i="11"/>
  <c r="X188" i="11"/>
  <c r="X141" i="11"/>
  <c r="X68" i="11"/>
  <c r="X77" i="11"/>
  <c r="X175" i="11"/>
  <c r="X38" i="11"/>
  <c r="AB220" i="11"/>
  <c r="AC220" i="11" s="1"/>
  <c r="X157" i="11"/>
  <c r="X18" i="11"/>
  <c r="X74" i="11"/>
  <c r="AB233" i="11"/>
  <c r="AX233" i="11" s="1"/>
  <c r="X117" i="11"/>
  <c r="AB56" i="11"/>
  <c r="X154" i="11"/>
  <c r="AD196" i="11"/>
  <c r="AY196" i="11" s="1"/>
  <c r="AB167" i="11"/>
  <c r="AX167" i="11" s="1"/>
  <c r="Q295" i="11"/>
  <c r="X165" i="11"/>
  <c r="X83" i="11"/>
  <c r="X230" i="11"/>
  <c r="X106" i="11"/>
  <c r="AE106" i="11" s="1"/>
  <c r="Q198" i="11"/>
  <c r="AB270" i="11"/>
  <c r="AC270" i="11" s="1"/>
  <c r="AB199" i="11"/>
  <c r="AX199" i="11" s="1"/>
  <c r="AB25" i="11"/>
  <c r="AX25" i="11" s="1"/>
  <c r="AW33" i="11"/>
  <c r="AB177" i="11"/>
  <c r="AX177" i="11" s="1"/>
  <c r="X88" i="11"/>
  <c r="X139" i="11"/>
  <c r="X201" i="11"/>
  <c r="X50" i="11"/>
  <c r="X186" i="11"/>
  <c r="AB274" i="11"/>
  <c r="X146" i="11"/>
  <c r="X40" i="11"/>
  <c r="AE40" i="11" s="1"/>
  <c r="X172" i="11"/>
  <c r="X93" i="11"/>
  <c r="X163" i="11"/>
  <c r="X209" i="11"/>
  <c r="X254" i="11"/>
  <c r="X241" i="11"/>
  <c r="AB15" i="11"/>
  <c r="AX15" i="11" s="1"/>
  <c r="X63" i="11"/>
  <c r="AC251" i="11"/>
  <c r="X102" i="11"/>
  <c r="AE102" i="11" s="1"/>
  <c r="AB224" i="11"/>
  <c r="X212" i="11"/>
  <c r="X72" i="11"/>
  <c r="AD97" i="11"/>
  <c r="AY97" i="11" s="1"/>
  <c r="AB70" i="11"/>
  <c r="AX70" i="11" s="1"/>
  <c r="AB131" i="11"/>
  <c r="X131" i="11"/>
  <c r="AE131" i="11" s="1"/>
  <c r="AB237" i="11"/>
  <c r="AX237" i="11" s="1"/>
  <c r="X237" i="11"/>
  <c r="AE237" i="11" s="1"/>
  <c r="Q240" i="11"/>
  <c r="AX267" i="10"/>
  <c r="AB86" i="11"/>
  <c r="X86" i="11"/>
  <c r="AB102" i="11"/>
  <c r="AX102" i="11" s="1"/>
  <c r="AB254" i="11"/>
  <c r="AX254" i="11" s="1"/>
  <c r="AB96" i="11"/>
  <c r="AX96" i="11" s="1"/>
  <c r="X96" i="11"/>
  <c r="AB176" i="11"/>
  <c r="AX176" i="11" s="1"/>
  <c r="X176" i="11"/>
  <c r="AB227" i="11"/>
  <c r="AX227" i="11" s="1"/>
  <c r="X227" i="11"/>
  <c r="AE227" i="11" s="1"/>
  <c r="AB181" i="11"/>
  <c r="AX181" i="11" s="1"/>
  <c r="X181" i="11"/>
  <c r="AE181" i="11" s="1"/>
  <c r="AX129" i="10"/>
  <c r="Q130" i="11"/>
  <c r="AB113" i="11"/>
  <c r="X113" i="11"/>
  <c r="AE113" i="11" s="1"/>
  <c r="AB45" i="11"/>
  <c r="X45" i="11"/>
  <c r="AC97" i="11"/>
  <c r="AX28" i="10"/>
  <c r="Q30" i="11"/>
  <c r="AX8" i="10"/>
  <c r="AX229" i="10"/>
  <c r="X21" i="11"/>
  <c r="Q262" i="11"/>
  <c r="AB193" i="11"/>
  <c r="AX193" i="11" s="1"/>
  <c r="X193" i="11"/>
  <c r="AE193" i="11" s="1"/>
  <c r="AB125" i="11"/>
  <c r="AX125" i="11" s="1"/>
  <c r="X125" i="11"/>
  <c r="AB112" i="11"/>
  <c r="AX112" i="11" s="1"/>
  <c r="X112" i="11"/>
  <c r="AB238" i="11"/>
  <c r="AX238" i="11" s="1"/>
  <c r="X238" i="11"/>
  <c r="AE238" i="11" s="1"/>
  <c r="AB81" i="11"/>
  <c r="AX81" i="11" s="1"/>
  <c r="X81" i="11"/>
  <c r="AE81" i="11" s="1"/>
  <c r="AB213" i="11"/>
  <c r="AX213" i="11" s="1"/>
  <c r="X213" i="11"/>
  <c r="AB118" i="11"/>
  <c r="AX118" i="11" s="1"/>
  <c r="X118" i="11"/>
  <c r="X67" i="11"/>
  <c r="AE67" i="11" s="1"/>
  <c r="AB200" i="11"/>
  <c r="AX200" i="11" s="1"/>
  <c r="X200" i="11"/>
  <c r="AE200" i="11" s="1"/>
  <c r="AB64" i="11"/>
  <c r="AX64" i="11" s="1"/>
  <c r="X64" i="11"/>
  <c r="AB184" i="11"/>
  <c r="AX184" i="11" s="1"/>
  <c r="X184" i="11"/>
  <c r="X263" i="11"/>
  <c r="X11" i="11"/>
  <c r="Q85" i="11"/>
  <c r="AB204" i="11"/>
  <c r="AX204" i="11" s="1"/>
  <c r="X204" i="11"/>
  <c r="AE204" i="11" s="1"/>
  <c r="AX202" i="10"/>
  <c r="BS202" i="10" s="1"/>
  <c r="Q203" i="11"/>
  <c r="X211" i="11"/>
  <c r="AE211" i="11" s="1"/>
  <c r="AB128" i="11"/>
  <c r="AX128" i="11" s="1"/>
  <c r="X128" i="11"/>
  <c r="AE128" i="11" s="1"/>
  <c r="AB145" i="11"/>
  <c r="AX145" i="11" s="1"/>
  <c r="X145" i="11"/>
  <c r="X35" i="11"/>
  <c r="AB19" i="11"/>
  <c r="AX19" i="11" s="1"/>
  <c r="AX20" i="11" s="1"/>
  <c r="X19" i="11"/>
  <c r="AB122" i="11"/>
  <c r="AX122" i="11" s="1"/>
  <c r="X122" i="11"/>
  <c r="AE122" i="11" s="1"/>
  <c r="AB247" i="11"/>
  <c r="AX247" i="11" s="1"/>
  <c r="X247" i="11"/>
  <c r="AE247" i="11" s="1"/>
  <c r="AB32" i="11"/>
  <c r="AX32" i="11" s="1"/>
  <c r="AX34" i="11" s="1"/>
  <c r="X32" i="11"/>
  <c r="AE32" i="11" s="1"/>
  <c r="AB169" i="11"/>
  <c r="AX169" i="11" s="1"/>
  <c r="X169" i="11"/>
  <c r="AE169" i="11" s="1"/>
  <c r="AB179" i="11"/>
  <c r="AX179" i="11" s="1"/>
  <c r="X179" i="11"/>
  <c r="AE179" i="11" s="1"/>
  <c r="AB107" i="11"/>
  <c r="AX107" i="11" s="1"/>
  <c r="X107" i="11"/>
  <c r="AB189" i="11"/>
  <c r="AX189" i="11" s="1"/>
  <c r="X189" i="11"/>
  <c r="AB264" i="11"/>
  <c r="AX264" i="11" s="1"/>
  <c r="X264" i="11"/>
  <c r="AE264" i="11" s="1"/>
  <c r="AB52" i="11"/>
  <c r="AX52" i="11" s="1"/>
  <c r="X52" i="11"/>
  <c r="AE52" i="11" s="1"/>
  <c r="AB174" i="11"/>
  <c r="AX174" i="11" s="1"/>
  <c r="X174" i="11"/>
  <c r="AB242" i="11"/>
  <c r="AX242" i="11" s="1"/>
  <c r="X242" i="11"/>
  <c r="AE242" i="11" s="1"/>
  <c r="AB135" i="11"/>
  <c r="AX135" i="11" s="1"/>
  <c r="X135" i="11"/>
  <c r="AB192" i="11"/>
  <c r="AX192" i="11" s="1"/>
  <c r="X192" i="11"/>
  <c r="AB133" i="11"/>
  <c r="AX133" i="11" s="1"/>
  <c r="X133" i="11"/>
  <c r="AE133" i="11" s="1"/>
  <c r="AW46" i="11"/>
  <c r="Q109" i="11"/>
  <c r="AX103" i="10"/>
  <c r="BS103" i="10" s="1"/>
  <c r="AX53" i="10"/>
  <c r="AX89" i="10"/>
  <c r="BS89" i="10" s="1"/>
  <c r="AX231" i="10"/>
  <c r="AB261" i="11"/>
  <c r="AX261" i="11" s="1"/>
  <c r="X261" i="11"/>
  <c r="AE261" i="11" s="1"/>
  <c r="X105" i="11"/>
  <c r="AE105" i="11" s="1"/>
  <c r="AB219" i="11"/>
  <c r="AX219" i="11" s="1"/>
  <c r="X219" i="11"/>
  <c r="AB138" i="11"/>
  <c r="AX138" i="11" s="1"/>
  <c r="X138" i="11"/>
  <c r="AE138" i="11" s="1"/>
  <c r="AB75" i="11"/>
  <c r="AX75" i="11" s="1"/>
  <c r="X75" i="11"/>
  <c r="AB197" i="11"/>
  <c r="AX197" i="11" s="1"/>
  <c r="X197" i="11"/>
  <c r="AB123" i="11"/>
  <c r="AX123" i="11" s="1"/>
  <c r="X123" i="11"/>
  <c r="AB273" i="11"/>
  <c r="AX273" i="11" s="1"/>
  <c r="X273" i="11"/>
  <c r="AE273" i="11" s="1"/>
  <c r="AB245" i="11"/>
  <c r="AX245" i="11" s="1"/>
  <c r="X245" i="11"/>
  <c r="AE245" i="11" s="1"/>
  <c r="AB150" i="11"/>
  <c r="AX150" i="11" s="1"/>
  <c r="X150" i="11"/>
  <c r="AB223" i="11"/>
  <c r="AX223" i="11" s="1"/>
  <c r="X223" i="11"/>
  <c r="AE223" i="11" s="1"/>
  <c r="AB147" i="11"/>
  <c r="AX147" i="11" s="1"/>
  <c r="X147" i="11"/>
  <c r="AB221" i="11"/>
  <c r="AX221" i="11" s="1"/>
  <c r="X221" i="11"/>
  <c r="AE221" i="11" s="1"/>
  <c r="AB116" i="11"/>
  <c r="AX116" i="11" s="1"/>
  <c r="X116" i="11"/>
  <c r="AE116" i="11" s="1"/>
  <c r="AB226" i="11"/>
  <c r="AX226" i="11" s="1"/>
  <c r="X226" i="11"/>
  <c r="AE226" i="11" s="1"/>
  <c r="AB266" i="11"/>
  <c r="X266" i="11"/>
  <c r="AE266" i="11" s="1"/>
  <c r="AB73" i="11"/>
  <c r="AX73" i="11" s="1"/>
  <c r="X73" i="11"/>
  <c r="X195" i="11"/>
  <c r="AE195" i="11" s="1"/>
  <c r="Q277" i="11"/>
  <c r="X24" i="11"/>
  <c r="AE24" i="11" s="1"/>
  <c r="Q217" i="11"/>
  <c r="AB187" i="11"/>
  <c r="AX187" i="11" s="1"/>
  <c r="X187" i="11"/>
  <c r="AE187" i="11" s="1"/>
  <c r="AX257" i="10"/>
  <c r="Q259" i="11"/>
  <c r="AB91" i="11"/>
  <c r="X91" i="11"/>
  <c r="AE91" i="11" s="1"/>
  <c r="AB55" i="11"/>
  <c r="AX55" i="11" s="1"/>
  <c r="X55" i="11"/>
  <c r="AB269" i="11"/>
  <c r="AX269" i="11" s="1"/>
  <c r="X269" i="11"/>
  <c r="AB191" i="11"/>
  <c r="AX191" i="11" s="1"/>
  <c r="X191" i="11"/>
  <c r="AB182" i="11"/>
  <c r="AX182" i="11" s="1"/>
  <c r="X182" i="11"/>
  <c r="AX43" i="10"/>
  <c r="Q44" i="11"/>
  <c r="AX65" i="10"/>
  <c r="BS65" i="10" s="1"/>
  <c r="Q66" i="11"/>
  <c r="AX190" i="10"/>
  <c r="Q194" i="11"/>
  <c r="AB120" i="11"/>
  <c r="AX120" i="11" s="1"/>
  <c r="X120" i="11"/>
  <c r="AE120" i="11" s="1"/>
  <c r="AB48" i="11"/>
  <c r="AX48" i="11" s="1"/>
  <c r="X48" i="11"/>
  <c r="AX155" i="10"/>
  <c r="BS155" i="10" s="1"/>
  <c r="AB249" i="11"/>
  <c r="AX249" i="11" s="1"/>
  <c r="X249" i="11"/>
  <c r="AE249" i="11" s="1"/>
  <c r="AB12" i="11"/>
  <c r="AX12" i="11" s="1"/>
  <c r="X12" i="11"/>
  <c r="AE12" i="11" s="1"/>
  <c r="AB215" i="11"/>
  <c r="AX215" i="11" s="1"/>
  <c r="X215" i="11"/>
  <c r="AB136" i="11"/>
  <c r="AX136" i="11" s="1"/>
  <c r="X136" i="11"/>
  <c r="AB94" i="11"/>
  <c r="X94" i="11"/>
  <c r="AB9" i="11"/>
  <c r="AX9" i="11" s="1"/>
  <c r="X9" i="11"/>
  <c r="AE9" i="11" s="1"/>
  <c r="AB160" i="11"/>
  <c r="AX160" i="11" s="1"/>
  <c r="X160" i="11"/>
  <c r="AB234" i="11"/>
  <c r="AX234" i="11" s="1"/>
  <c r="X234" i="11"/>
  <c r="AB142" i="11"/>
  <c r="AX142" i="11" s="1"/>
  <c r="X142" i="11"/>
  <c r="AB158" i="11"/>
  <c r="AX158" i="11" s="1"/>
  <c r="X158" i="11"/>
  <c r="X256" i="11"/>
  <c r="AB250" i="11"/>
  <c r="AX250" i="11" s="1"/>
  <c r="X250" i="11"/>
  <c r="AE250" i="11" s="1"/>
  <c r="AB253" i="11"/>
  <c r="AX253" i="11" s="1"/>
  <c r="X253" i="11"/>
  <c r="AE253" i="11" s="1"/>
  <c r="AB13" i="11"/>
  <c r="AX13" i="11" s="1"/>
  <c r="X13" i="11"/>
  <c r="AB84" i="11"/>
  <c r="AX84" i="11" s="1"/>
  <c r="X84" i="11"/>
  <c r="AB100" i="11"/>
  <c r="AX100" i="11" s="1"/>
  <c r="X100" i="11"/>
  <c r="AE100" i="11" s="1"/>
  <c r="Q37" i="11"/>
  <c r="AB161" i="11"/>
  <c r="AX161" i="11" s="1"/>
  <c r="X161" i="11"/>
  <c r="AE161" i="11" s="1"/>
  <c r="AB98" i="11"/>
  <c r="AX98" i="11" s="1"/>
  <c r="X98" i="11"/>
  <c r="AB42" i="11"/>
  <c r="AX42" i="11" s="1"/>
  <c r="X42" i="11"/>
  <c r="AE42" i="11" s="1"/>
  <c r="AB180" i="11"/>
  <c r="X180" i="11"/>
  <c r="AE180" i="11" s="1"/>
  <c r="AB178" i="11"/>
  <c r="X178" i="11"/>
  <c r="AB164" i="11"/>
  <c r="AX164" i="11" s="1"/>
  <c r="X164" i="11"/>
  <c r="AE164" i="11" s="1"/>
  <c r="AB61" i="11"/>
  <c r="AX61" i="11" s="1"/>
  <c r="X61" i="11"/>
  <c r="AE61" i="11" s="1"/>
  <c r="AB121" i="11"/>
  <c r="AX121" i="11" s="1"/>
  <c r="X121" i="11"/>
  <c r="AX78" i="10"/>
  <c r="Q80" i="11"/>
  <c r="AD207" i="11"/>
  <c r="AY207" i="11" s="1"/>
  <c r="AW108" i="11"/>
  <c r="AX126" i="10"/>
  <c r="Q127" i="11"/>
  <c r="AX101" i="10"/>
  <c r="X60" i="11"/>
  <c r="AX271" i="10"/>
  <c r="Q272" i="11"/>
  <c r="AX57" i="10"/>
  <c r="AX243" i="10"/>
  <c r="Q244" i="11"/>
  <c r="AX205" i="10"/>
  <c r="BS205" i="10" s="1"/>
  <c r="AB29" i="11"/>
  <c r="X29" i="11"/>
  <c r="AB159" i="11"/>
  <c r="AX159" i="11" s="1"/>
  <c r="X159" i="11"/>
  <c r="AB166" i="11"/>
  <c r="X166" i="11"/>
  <c r="AB132" i="11"/>
  <c r="AX132" i="11" s="1"/>
  <c r="X132" i="11"/>
  <c r="AE132" i="11" s="1"/>
  <c r="AB22" i="11"/>
  <c r="AX22" i="11" s="1"/>
  <c r="X22" i="11"/>
  <c r="AB170" i="11"/>
  <c r="AX170" i="11" s="1"/>
  <c r="X170" i="11"/>
  <c r="AB258" i="11"/>
  <c r="AX258" i="11" s="1"/>
  <c r="X258" i="11"/>
  <c r="AE258" i="11" s="1"/>
  <c r="AB7" i="11"/>
  <c r="AX7" i="11" s="1"/>
  <c r="X7" i="11"/>
  <c r="AB168" i="11"/>
  <c r="AX168" i="11" s="1"/>
  <c r="X168" i="11"/>
  <c r="AE168" i="11" s="1"/>
  <c r="AB152" i="11"/>
  <c r="AX152" i="11" s="1"/>
  <c r="X152" i="11"/>
  <c r="AB208" i="11"/>
  <c r="AX208" i="11" s="1"/>
  <c r="X208" i="11"/>
  <c r="AE208" i="11" s="1"/>
  <c r="AB27" i="11"/>
  <c r="AX27" i="11" s="1"/>
  <c r="X27" i="11"/>
  <c r="AB216" i="11"/>
  <c r="AX216" i="11" s="1"/>
  <c r="X216" i="11"/>
  <c r="AE216" i="11" s="1"/>
  <c r="Q114" i="11"/>
  <c r="Q51" i="11"/>
  <c r="AB235" i="11"/>
  <c r="X235" i="11"/>
  <c r="AE235" i="11" s="1"/>
  <c r="AB110" i="11"/>
  <c r="AX110" i="11" s="1"/>
  <c r="X110" i="11"/>
  <c r="AS217" i="10"/>
  <c r="AR59" i="10"/>
  <c r="AX31" i="10"/>
  <c r="AS114" i="10"/>
  <c r="AW173" i="10"/>
  <c r="AW114" i="10"/>
  <c r="AM240" i="10"/>
  <c r="AM104" i="10" s="1"/>
  <c r="W30" i="10"/>
  <c r="W71" i="10"/>
  <c r="AR203" i="10"/>
  <c r="AR244" i="10" s="1"/>
  <c r="AR34" i="10" s="1"/>
  <c r="AR37" i="10" s="1"/>
  <c r="AR255" i="10" s="1"/>
  <c r="W156" i="10"/>
  <c r="W203" i="10"/>
  <c r="W244" i="10" s="1"/>
  <c r="W34" i="10" s="1"/>
  <c r="W37" i="10" s="1"/>
  <c r="W255" i="10" s="1"/>
  <c r="AM85" i="10"/>
  <c r="AM90" i="10"/>
  <c r="V156" i="10"/>
  <c r="V203" i="10" s="1"/>
  <c r="V244" i="10" s="1"/>
  <c r="V34" i="10" s="1"/>
  <c r="V37" i="10" s="1"/>
  <c r="V255" i="10" s="1"/>
  <c r="AR272" i="10"/>
  <c r="X248" i="10"/>
  <c r="X51" i="10"/>
  <c r="AI51" i="10"/>
  <c r="V44" i="10"/>
  <c r="V54" i="10" s="1"/>
  <c r="V252" i="10" s="1"/>
  <c r="V41" i="10" s="1"/>
  <c r="V194" i="10" s="1"/>
  <c r="V10" i="10" s="1"/>
  <c r="V26" i="10" s="1"/>
  <c r="AQ240" i="10"/>
  <c r="AQ104" i="10" s="1"/>
  <c r="AN248" i="10"/>
  <c r="AP51" i="10"/>
  <c r="AJ51" i="10"/>
  <c r="AL240" i="10"/>
  <c r="AL104" i="10" s="1"/>
  <c r="AW80" i="10"/>
  <c r="Y248" i="10"/>
  <c r="AH240" i="10"/>
  <c r="AH104" i="10" s="1"/>
  <c r="AO240" i="10"/>
  <c r="AO104" i="10" s="1"/>
  <c r="AF76" i="10"/>
  <c r="AH51" i="10"/>
  <c r="AO51" i="10"/>
  <c r="AS210" i="10"/>
  <c r="AW217" i="10"/>
  <c r="AR156" i="10"/>
  <c r="AV119" i="10"/>
  <c r="AX115" i="10"/>
  <c r="AR127" i="10"/>
  <c r="AR44" i="10"/>
  <c r="AX7" i="10"/>
  <c r="AX261" i="10"/>
  <c r="AS173" i="10"/>
  <c r="AX273" i="10"/>
  <c r="AV277" i="10"/>
  <c r="AW210" i="10"/>
  <c r="AR54" i="10"/>
  <c r="AR252" i="10" s="1"/>
  <c r="AR41" i="10" s="1"/>
  <c r="AR194" i="10" s="1"/>
  <c r="AR10" i="10" s="1"/>
  <c r="AR26" i="10" s="1"/>
  <c r="AX11" i="10"/>
  <c r="AV14" i="10"/>
  <c r="AX226" i="10"/>
  <c r="AV232" i="10"/>
  <c r="AR130" i="10"/>
  <c r="AS262" i="10"/>
  <c r="AV114" i="10"/>
  <c r="AX110" i="10"/>
  <c r="AX77" i="10"/>
  <c r="AV127" i="10"/>
  <c r="AX125" i="10"/>
  <c r="AX81" i="10"/>
  <c r="AX45" i="10"/>
  <c r="AS277" i="10"/>
  <c r="AR268" i="10"/>
  <c r="AW59" i="10"/>
  <c r="AW134" i="10"/>
  <c r="AW137" i="10" s="1"/>
  <c r="AS134" i="10"/>
  <c r="AS137" i="10" s="1"/>
  <c r="AR109" i="10"/>
  <c r="AW277" i="10"/>
  <c r="AV210" i="10"/>
  <c r="AX204" i="10"/>
  <c r="AS225" i="10"/>
  <c r="AR17" i="10"/>
  <c r="AW17" i="10"/>
  <c r="AS17" i="10"/>
  <c r="AR124" i="10"/>
  <c r="AR259" i="10" s="1"/>
  <c r="AR62" i="10"/>
  <c r="AR80" i="10" s="1"/>
  <c r="AS156" i="10"/>
  <c r="AX24" i="10"/>
  <c r="AR210" i="10"/>
  <c r="AS44" i="10"/>
  <c r="AS54" i="10" s="1"/>
  <c r="AS252" i="10" s="1"/>
  <c r="AS41" i="10" s="1"/>
  <c r="AS194" i="10" s="1"/>
  <c r="AS10" i="10" s="1"/>
  <c r="AS26" i="10" s="1"/>
  <c r="AW225" i="10"/>
  <c r="AX269" i="10"/>
  <c r="BS269" i="10" s="1"/>
  <c r="AV134" i="10"/>
  <c r="AX32" i="10"/>
  <c r="AR217" i="10"/>
  <c r="AR232" i="10"/>
  <c r="AV262" i="10"/>
  <c r="AR262" i="10"/>
  <c r="AX263" i="10"/>
  <c r="AV265" i="10"/>
  <c r="AX135" i="10"/>
  <c r="AX72" i="10"/>
  <c r="AX154" i="11"/>
  <c r="AW239" i="11"/>
  <c r="AC196" i="11"/>
  <c r="AC207" i="11"/>
  <c r="AJ268" i="11"/>
  <c r="AW25" i="11"/>
  <c r="AZ25" i="11"/>
  <c r="Q248" i="11"/>
  <c r="AD46" i="11"/>
  <c r="AY46" i="11" s="1"/>
  <c r="AD239" i="11"/>
  <c r="AY239" i="11" s="1"/>
  <c r="Q143" i="11"/>
  <c r="AC46" i="11"/>
  <c r="Q284" i="11"/>
  <c r="AS266" i="11"/>
  <c r="AU266" i="11" s="1"/>
  <c r="AJ30" i="11"/>
  <c r="AJ23" i="11"/>
  <c r="AK277" i="11"/>
  <c r="W144" i="10"/>
  <c r="Q185" i="11"/>
  <c r="Q62" i="11"/>
  <c r="AK130" i="11"/>
  <c r="AD228" i="11"/>
  <c r="AY228" i="11" s="1"/>
  <c r="AT274" i="11"/>
  <c r="BD274" i="11" s="1"/>
  <c r="BD277" i="11" s="1"/>
  <c r="AJ26" i="11"/>
  <c r="AJ255" i="11"/>
  <c r="AK17" i="11"/>
  <c r="Q283" i="11"/>
  <c r="AK268" i="11"/>
  <c r="Q137" i="11"/>
  <c r="AJ54" i="11"/>
  <c r="Q47" i="11"/>
  <c r="AS29" i="11"/>
  <c r="AS30" i="11" s="1"/>
  <c r="AT128" i="11"/>
  <c r="BD128" i="11" s="1"/>
  <c r="BD130" i="11" s="1"/>
  <c r="AS105" i="11"/>
  <c r="AS283" i="11" s="1"/>
  <c r="AJ283" i="11"/>
  <c r="AC228" i="11"/>
  <c r="BB131" i="11"/>
  <c r="AC33" i="11"/>
  <c r="BB57" i="11"/>
  <c r="AC95" i="11"/>
  <c r="AX251" i="11"/>
  <c r="AD140" i="11"/>
  <c r="AY140" i="11" s="1"/>
  <c r="Q23" i="11"/>
  <c r="AE105" i="10"/>
  <c r="AT267" i="11"/>
  <c r="BD267" i="11" s="1"/>
  <c r="BB267" i="11" s="1"/>
  <c r="AE264" i="10"/>
  <c r="AE163" i="10"/>
  <c r="AT209" i="11"/>
  <c r="BD209" i="11" s="1"/>
  <c r="AE209" i="10"/>
  <c r="AE228" i="10"/>
  <c r="AT228" i="11"/>
  <c r="BD228" i="11" s="1"/>
  <c r="BB228" i="11" s="1"/>
  <c r="AE9" i="10"/>
  <c r="AE107" i="10"/>
  <c r="AS96" i="11"/>
  <c r="BC96" i="11" s="1"/>
  <c r="BB96" i="11" s="1"/>
  <c r="AE75" i="10"/>
  <c r="AE213" i="10"/>
  <c r="AE154" i="10"/>
  <c r="BB64" i="11"/>
  <c r="AE43" i="10"/>
  <c r="AT43" i="11"/>
  <c r="BD43" i="11" s="1"/>
  <c r="BD44" i="11" s="1"/>
  <c r="AD108" i="11"/>
  <c r="AY108" i="11" s="1"/>
  <c r="AE50" i="10"/>
  <c r="AJ289" i="11"/>
  <c r="AE166" i="10"/>
  <c r="AE141" i="10"/>
  <c r="AE126" i="10"/>
  <c r="BB94" i="11"/>
  <c r="AE89" i="10"/>
  <c r="AS89" i="11"/>
  <c r="BC89" i="11" s="1"/>
  <c r="BB89" i="11" s="1"/>
  <c r="AE159" i="10"/>
  <c r="AT159" i="11"/>
  <c r="BD159" i="11" s="1"/>
  <c r="BD162" i="11" s="1"/>
  <c r="AD218" i="11"/>
  <c r="AY218" i="11" s="1"/>
  <c r="BB172" i="11"/>
  <c r="AX88" i="11"/>
  <c r="AE86" i="10"/>
  <c r="AE256" i="10"/>
  <c r="AT256" i="11"/>
  <c r="AD33" i="11"/>
  <c r="AY33" i="11" s="1"/>
  <c r="AD251" i="11"/>
  <c r="AY251" i="11" s="1"/>
  <c r="Q236" i="11"/>
  <c r="AT26" i="11"/>
  <c r="AC140" i="11"/>
  <c r="AC218" i="11"/>
  <c r="AC108" i="11"/>
  <c r="AU123" i="11"/>
  <c r="BB204" i="11"/>
  <c r="BB68" i="11"/>
  <c r="AX95" i="11"/>
  <c r="AU25" i="11"/>
  <c r="AT255" i="11"/>
  <c r="BB189" i="11"/>
  <c r="AX74" i="11"/>
  <c r="BB25" i="11"/>
  <c r="AZ79" i="11"/>
  <c r="AC239" i="11"/>
  <c r="AC79" i="11"/>
  <c r="AU92" i="11"/>
  <c r="AS26" i="11"/>
  <c r="Q76" i="11"/>
  <c r="AD79" i="11"/>
  <c r="AY79" i="11" s="1"/>
  <c r="AJ262" i="11"/>
  <c r="Z295" i="11"/>
  <c r="Q20" i="11"/>
  <c r="AK104" i="11"/>
  <c r="BB33" i="11"/>
  <c r="AW95" i="11"/>
  <c r="AW167" i="11"/>
  <c r="AJ71" i="11"/>
  <c r="AJ259" i="11"/>
  <c r="Q265" i="11"/>
  <c r="AK127" i="11"/>
  <c r="AT37" i="11"/>
  <c r="BB129" i="11"/>
  <c r="BD37" i="11"/>
  <c r="AT20" i="11"/>
  <c r="BB158" i="11"/>
  <c r="AK37" i="11"/>
  <c r="BB261" i="11"/>
  <c r="BB235" i="11"/>
  <c r="Q124" i="11"/>
  <c r="Q34" i="11"/>
  <c r="Q134" i="11"/>
  <c r="Q26" i="11"/>
  <c r="Q14" i="11"/>
  <c r="Q119" i="11"/>
  <c r="AS150" i="11"/>
  <c r="AS291" i="11" s="1"/>
  <c r="AJ291" i="11"/>
  <c r="AE113" i="10"/>
  <c r="BC108" i="11"/>
  <c r="BB108" i="11" s="1"/>
  <c r="AU108" i="11"/>
  <c r="AJ217" i="11"/>
  <c r="AS211" i="11"/>
  <c r="BC211" i="11" s="1"/>
  <c r="AS19" i="11"/>
  <c r="AS20" i="11" s="1"/>
  <c r="AJ20" i="11"/>
  <c r="AW274" i="11"/>
  <c r="AZ274" i="11"/>
  <c r="AX83" i="11"/>
  <c r="AE29" i="10"/>
  <c r="BD12" i="11"/>
  <c r="BB12" i="11" s="1"/>
  <c r="AU12" i="11"/>
  <c r="AT38" i="11"/>
  <c r="BD38" i="11" s="1"/>
  <c r="BD41" i="11" s="1"/>
  <c r="AK41" i="11"/>
  <c r="AE40" i="10"/>
  <c r="AT11" i="11"/>
  <c r="AT14" i="11" s="1"/>
  <c r="AK14" i="11"/>
  <c r="Q252" i="11"/>
  <c r="AD274" i="11"/>
  <c r="AY274" i="11" s="1"/>
  <c r="AD115" i="11"/>
  <c r="AY115" i="11" s="1"/>
  <c r="BD13" i="11"/>
  <c r="BB13" i="11" s="1"/>
  <c r="AU13" i="11"/>
  <c r="Q162" i="11"/>
  <c r="AS154" i="11"/>
  <c r="AJ295" i="11"/>
  <c r="AE135" i="10"/>
  <c r="AE137" i="10" s="1"/>
  <c r="AE161" i="10"/>
  <c r="AE97" i="10"/>
  <c r="BB175" i="11"/>
  <c r="AE250" i="10"/>
  <c r="AE182" i="10"/>
  <c r="AE235" i="10"/>
  <c r="AE241" i="10"/>
  <c r="AE123" i="10"/>
  <c r="AE69" i="10"/>
  <c r="AE205" i="10"/>
  <c r="AE15" i="10"/>
  <c r="AE17" i="10" s="1"/>
  <c r="AK26" i="11"/>
  <c r="AD95" i="11"/>
  <c r="AY95" i="11" s="1"/>
  <c r="BB141" i="11"/>
  <c r="BD59" i="11"/>
  <c r="BB230" i="11"/>
  <c r="BC26" i="11"/>
  <c r="BB153" i="11"/>
  <c r="BB264" i="11"/>
  <c r="AE169" i="10"/>
  <c r="AU141" i="11"/>
  <c r="AU230" i="11"/>
  <c r="AU116" i="11"/>
  <c r="AU153" i="11"/>
  <c r="BB254" i="11"/>
  <c r="AT17" i="11"/>
  <c r="AU235" i="11"/>
  <c r="BB15" i="11"/>
  <c r="AU254" i="11"/>
  <c r="AS262" i="11"/>
  <c r="AU189" i="11"/>
  <c r="AU69" i="11"/>
  <c r="BB161" i="11"/>
  <c r="BC262" i="11"/>
  <c r="BB126" i="11"/>
  <c r="AU15" i="11"/>
  <c r="AU182" i="11"/>
  <c r="BB207" i="11"/>
  <c r="BB115" i="11"/>
  <c r="BB226" i="11"/>
  <c r="BB55" i="11"/>
  <c r="BB239" i="11"/>
  <c r="BB73" i="11"/>
  <c r="AS259" i="11"/>
  <c r="BB249" i="11"/>
  <c r="AU68" i="11"/>
  <c r="AU231" i="11"/>
  <c r="BB69" i="11"/>
  <c r="BB110" i="11"/>
  <c r="BB250" i="11"/>
  <c r="BD20" i="11"/>
  <c r="BB273" i="11"/>
  <c r="BB243" i="11"/>
  <c r="AU64" i="11"/>
  <c r="AU161" i="11"/>
  <c r="AU158" i="11"/>
  <c r="AU172" i="11"/>
  <c r="BB152" i="11"/>
  <c r="AU126" i="11"/>
  <c r="AU167" i="11"/>
  <c r="AU197" i="11"/>
  <c r="AS114" i="11"/>
  <c r="AU175" i="11"/>
  <c r="BB270" i="11"/>
  <c r="BB65" i="11"/>
  <c r="BB212" i="11"/>
  <c r="AU132" i="11"/>
  <c r="BB167" i="11"/>
  <c r="AU250" i="11"/>
  <c r="AU192" i="11"/>
  <c r="BB122" i="11"/>
  <c r="BB182" i="11"/>
  <c r="AT124" i="11"/>
  <c r="AE201" i="10"/>
  <c r="AE46" i="10"/>
  <c r="AU73" i="11"/>
  <c r="AS59" i="11"/>
  <c r="AS66" i="11"/>
  <c r="AU94" i="11"/>
  <c r="AE239" i="10"/>
  <c r="AU224" i="11"/>
  <c r="AK76" i="11"/>
  <c r="AE91" i="10"/>
  <c r="AE230" i="10"/>
  <c r="AE61" i="10"/>
  <c r="AU86" i="11"/>
  <c r="AE191" i="10"/>
  <c r="AE8" i="10"/>
  <c r="AK124" i="11"/>
  <c r="AK262" i="11"/>
  <c r="BB197" i="11"/>
  <c r="AE53" i="10"/>
  <c r="BB196" i="11"/>
  <c r="AE269" i="10"/>
  <c r="AE129" i="10"/>
  <c r="BB192" i="11"/>
  <c r="AE98" i="10"/>
  <c r="AS272" i="11"/>
  <c r="AJ134" i="11"/>
  <c r="AU261" i="11"/>
  <c r="AU78" i="11"/>
  <c r="AE79" i="10"/>
  <c r="AJ37" i="11"/>
  <c r="AJ14" i="11"/>
  <c r="AJ104" i="11"/>
  <c r="AE57" i="10"/>
  <c r="AU65" i="11"/>
  <c r="AB91" i="10"/>
  <c r="AU239" i="11"/>
  <c r="AK236" i="11"/>
  <c r="AJ114" i="11"/>
  <c r="AU212" i="11"/>
  <c r="AE153" i="10"/>
  <c r="AK297" i="11"/>
  <c r="AU115" i="11"/>
  <c r="AU201" i="11"/>
  <c r="AE267" i="10"/>
  <c r="AE82" i="10"/>
  <c r="AT260" i="11"/>
  <c r="AK134" i="11"/>
  <c r="AE38" i="10"/>
  <c r="AE41" i="10" s="1"/>
  <c r="AE48" i="10"/>
  <c r="AU152" i="11"/>
  <c r="AE160" i="10"/>
  <c r="AE151" i="10"/>
  <c r="BB49" i="11"/>
  <c r="AE128" i="10"/>
  <c r="AE22" i="10"/>
  <c r="AE122" i="10"/>
  <c r="AE170" i="10"/>
  <c r="AE72" i="10"/>
  <c r="AE68" i="10"/>
  <c r="AE12" i="10"/>
  <c r="BB231" i="11"/>
  <c r="AS80" i="11"/>
  <c r="BB92" i="11"/>
  <c r="AU273" i="11"/>
  <c r="AE139" i="10"/>
  <c r="AU219" i="11"/>
  <c r="BC66" i="11"/>
  <c r="AJ10" i="11"/>
  <c r="AU207" i="11"/>
  <c r="AJ272" i="11"/>
  <c r="AU57" i="11"/>
  <c r="AU101" i="11"/>
  <c r="AJ236" i="11"/>
  <c r="AJ80" i="11"/>
  <c r="AK71" i="11"/>
  <c r="AU129" i="11"/>
  <c r="AK198" i="11"/>
  <c r="AT59" i="11"/>
  <c r="AE152" i="10"/>
  <c r="AE196" i="10"/>
  <c r="AE103" i="10"/>
  <c r="BB123" i="11"/>
  <c r="AK59" i="11"/>
  <c r="AK295" i="11"/>
  <c r="AE117" i="10"/>
  <c r="AE164" i="10"/>
  <c r="AE227" i="10"/>
  <c r="AE132" i="10"/>
  <c r="AE247" i="10"/>
  <c r="BB178" i="11"/>
  <c r="AE221" i="10"/>
  <c r="BB202" i="11"/>
  <c r="AE27" i="10"/>
  <c r="AE45" i="10"/>
  <c r="AU55" i="11"/>
  <c r="AU270" i="11"/>
  <c r="AU243" i="11"/>
  <c r="AU204" i="11"/>
  <c r="AJ203" i="11"/>
  <c r="AU131" i="11"/>
  <c r="AJ66" i="11"/>
  <c r="AU249" i="11"/>
  <c r="AE231" i="10"/>
  <c r="AU178" i="11"/>
  <c r="AK20" i="11"/>
  <c r="AE206" i="10"/>
  <c r="AK90" i="11"/>
  <c r="AK240" i="11"/>
  <c r="AU122" i="11"/>
  <c r="AU202" i="11"/>
  <c r="AK255" i="11"/>
  <c r="AE238" i="10"/>
  <c r="AU112" i="11"/>
  <c r="AT252" i="11"/>
  <c r="BB155" i="11"/>
  <c r="BC195" i="11"/>
  <c r="AU195" i="11"/>
  <c r="AS198" i="11"/>
  <c r="BD187" i="11"/>
  <c r="BB187" i="11" s="1"/>
  <c r="AU187" i="11"/>
  <c r="AS145" i="11"/>
  <c r="AS149" i="11" s="1"/>
  <c r="AJ149" i="11"/>
  <c r="BD111" i="11"/>
  <c r="BB111" i="11" s="1"/>
  <c r="AT114" i="11"/>
  <c r="AT31" i="11"/>
  <c r="AK34" i="11"/>
  <c r="AT63" i="11"/>
  <c r="AK66" i="11"/>
  <c r="BC43" i="11"/>
  <c r="AS125" i="11"/>
  <c r="BC125" i="11" s="1"/>
  <c r="AJ127" i="11"/>
  <c r="BD112" i="11"/>
  <c r="BB112" i="11" s="1"/>
  <c r="AU49" i="11"/>
  <c r="AJ85" i="11"/>
  <c r="AJ198" i="11"/>
  <c r="AK244" i="11"/>
  <c r="BC83" i="11"/>
  <c r="AU83" i="11"/>
  <c r="BD251" i="11"/>
  <c r="BD252" i="11" s="1"/>
  <c r="AS61" i="11"/>
  <c r="BC61" i="11" s="1"/>
  <c r="AJ62" i="11"/>
  <c r="BC132" i="11"/>
  <c r="BB132" i="11" s="1"/>
  <c r="AS134" i="11"/>
  <c r="BC168" i="11"/>
  <c r="BB168" i="11" s="1"/>
  <c r="AU168" i="11"/>
  <c r="BC39" i="11"/>
  <c r="BB39" i="11" s="1"/>
  <c r="AU39" i="11"/>
  <c r="AS121" i="11"/>
  <c r="AJ290" i="11"/>
  <c r="AS159" i="11"/>
  <c r="AJ162" i="11"/>
  <c r="AS237" i="11"/>
  <c r="AJ240" i="11"/>
  <c r="AS74" i="11"/>
  <c r="AJ76" i="11"/>
  <c r="AS140" i="11"/>
  <c r="AJ143" i="11"/>
  <c r="BC171" i="11"/>
  <c r="BB171" i="11" s="1"/>
  <c r="AU171" i="11"/>
  <c r="BC214" i="11"/>
  <c r="BC11" i="11"/>
  <c r="AS14" i="11"/>
  <c r="AS42" i="11"/>
  <c r="AU42" i="11" s="1"/>
  <c r="AJ44" i="11"/>
  <c r="AS87" i="11"/>
  <c r="AS163" i="11"/>
  <c r="AS173" i="11" s="1"/>
  <c r="AJ173" i="11"/>
  <c r="BD154" i="11"/>
  <c r="BD295" i="11" s="1"/>
  <c r="AT295" i="11"/>
  <c r="BC221" i="11"/>
  <c r="BB221" i="11" s="1"/>
  <c r="AU221" i="11"/>
  <c r="AS241" i="11"/>
  <c r="AJ244" i="11"/>
  <c r="AS177" i="11"/>
  <c r="AS185" i="11" s="1"/>
  <c r="AJ185" i="11"/>
  <c r="AS118" i="11"/>
  <c r="AJ119" i="11"/>
  <c r="BC246" i="11"/>
  <c r="BB246" i="11" s="1"/>
  <c r="AU246" i="11"/>
  <c r="AS136" i="11"/>
  <c r="AJ137" i="11"/>
  <c r="BC276" i="11"/>
  <c r="BB276" i="11" s="1"/>
  <c r="AU276" i="11"/>
  <c r="AE84" i="10"/>
  <c r="BB157" i="11"/>
  <c r="BD215" i="11"/>
  <c r="BB215" i="11" s="1"/>
  <c r="AU215" i="11"/>
  <c r="AS40" i="11"/>
  <c r="AU40" i="11" s="1"/>
  <c r="AU157" i="11"/>
  <c r="AK252" i="11"/>
  <c r="AT186" i="11"/>
  <c r="AK194" i="11"/>
  <c r="AT117" i="11"/>
  <c r="AU117" i="11" s="1"/>
  <c r="AK119" i="11"/>
  <c r="AK109" i="11"/>
  <c r="AK284" i="11"/>
  <c r="AT105" i="11"/>
  <c r="AT166" i="11"/>
  <c r="AT52" i="11"/>
  <c r="AU52" i="11" s="1"/>
  <c r="AK54" i="11"/>
  <c r="AT164" i="11"/>
  <c r="AK173" i="11"/>
  <c r="BD195" i="11"/>
  <c r="BD198" i="11" s="1"/>
  <c r="AT198" i="11"/>
  <c r="BD227" i="11"/>
  <c r="BB227" i="11" s="1"/>
  <c r="AU227" i="11"/>
  <c r="AT263" i="11"/>
  <c r="BD263" i="11" s="1"/>
  <c r="BD265" i="11" s="1"/>
  <c r="AK265" i="11"/>
  <c r="BD176" i="11"/>
  <c r="BD101" i="11"/>
  <c r="AT104" i="11"/>
  <c r="BD75" i="11"/>
  <c r="AU75" i="11"/>
  <c r="AT76" i="11"/>
  <c r="BD237" i="11"/>
  <c r="BD240" i="11" s="1"/>
  <c r="AT240" i="11"/>
  <c r="BD67" i="11"/>
  <c r="AT71" i="11"/>
  <c r="AT151" i="11"/>
  <c r="AT156" i="11" s="1"/>
  <c r="AK156" i="11"/>
  <c r="AK291" i="11"/>
  <c r="AT181" i="11"/>
  <c r="AT185" i="11" s="1"/>
  <c r="AT214" i="11"/>
  <c r="BD214" i="11" s="1"/>
  <c r="AK217" i="11"/>
  <c r="AT247" i="11"/>
  <c r="AU247" i="11" s="1"/>
  <c r="AK248" i="11"/>
  <c r="AS16" i="11"/>
  <c r="AJ17" i="11"/>
  <c r="BC147" i="11"/>
  <c r="BB147" i="11" s="1"/>
  <c r="AU147" i="11"/>
  <c r="AS251" i="11"/>
  <c r="AJ252" i="11"/>
  <c r="BC190" i="11"/>
  <c r="BB190" i="11" s="1"/>
  <c r="AU190" i="11"/>
  <c r="BC222" i="11"/>
  <c r="AS274" i="11"/>
  <c r="AJ277" i="11"/>
  <c r="AJ296" i="11"/>
  <c r="BC242" i="11"/>
  <c r="AU242" i="11"/>
  <c r="BD257" i="11"/>
  <c r="BB257" i="11" s="1"/>
  <c r="AU257" i="11"/>
  <c r="AE111" i="10"/>
  <c r="AE175" i="10"/>
  <c r="BC208" i="11"/>
  <c r="AT79" i="11"/>
  <c r="AK298" i="11"/>
  <c r="AK80" i="11"/>
  <c r="AT199" i="11"/>
  <c r="AT203" i="11" s="1"/>
  <c r="AK203" i="11"/>
  <c r="BC146" i="11"/>
  <c r="BB146" i="11" s="1"/>
  <c r="AU146" i="11"/>
  <c r="AS206" i="11"/>
  <c r="AJ210" i="11"/>
  <c r="BC164" i="11"/>
  <c r="AS245" i="11"/>
  <c r="AJ248" i="11"/>
  <c r="AJ292" i="11"/>
  <c r="AJ51" i="11"/>
  <c r="AS21" i="11"/>
  <c r="BC21" i="11" s="1"/>
  <c r="AS229" i="11"/>
  <c r="AS232" i="11" s="1"/>
  <c r="AJ232" i="11"/>
  <c r="AS188" i="11"/>
  <c r="AS194" i="11" s="1"/>
  <c r="AJ194" i="11"/>
  <c r="AJ124" i="11"/>
  <c r="BC93" i="11"/>
  <c r="BB93" i="11" s="1"/>
  <c r="AU93" i="11"/>
  <c r="AE115" i="10"/>
  <c r="BC84" i="11"/>
  <c r="BB84" i="11" s="1"/>
  <c r="AU84" i="11"/>
  <c r="BD242" i="11"/>
  <c r="BD244" i="11" s="1"/>
  <c r="AT244" i="11"/>
  <c r="BC27" i="11"/>
  <c r="AJ294" i="11"/>
  <c r="AU111" i="11"/>
  <c r="BD70" i="11"/>
  <c r="BB70" i="11" s="1"/>
  <c r="AU70" i="11"/>
  <c r="AT21" i="11"/>
  <c r="AK23" i="11"/>
  <c r="AT222" i="11"/>
  <c r="AK225" i="11"/>
  <c r="BD103" i="11"/>
  <c r="BB103" i="11" s="1"/>
  <c r="AU103" i="11"/>
  <c r="AT139" i="11"/>
  <c r="AK143" i="11"/>
  <c r="BC247" i="11"/>
  <c r="AS98" i="11"/>
  <c r="BC201" i="11"/>
  <c r="AS203" i="11"/>
  <c r="AT91" i="11"/>
  <c r="AK99" i="11"/>
  <c r="AT9" i="11"/>
  <c r="BD9" i="11" s="1"/>
  <c r="AK10" i="11"/>
  <c r="AT48" i="11"/>
  <c r="BD48" i="11" s="1"/>
  <c r="BD51" i="11" s="1"/>
  <c r="AK51" i="11"/>
  <c r="AT81" i="11"/>
  <c r="AK85" i="11"/>
  <c r="BD258" i="11"/>
  <c r="BB258" i="11" s="1"/>
  <c r="AU258" i="11"/>
  <c r="AT208" i="11"/>
  <c r="AK210" i="11"/>
  <c r="AT193" i="11"/>
  <c r="AK296" i="11"/>
  <c r="BD86" i="11"/>
  <c r="BD90" i="11" s="1"/>
  <c r="AT90" i="11"/>
  <c r="BD200" i="11"/>
  <c r="BB200" i="11" s="1"/>
  <c r="AU200" i="11"/>
  <c r="AT269" i="11"/>
  <c r="AK272" i="11"/>
  <c r="AS46" i="11"/>
  <c r="AS47" i="11" s="1"/>
  <c r="AJ47" i="11"/>
  <c r="AE92" i="10"/>
  <c r="AE171" i="10"/>
  <c r="AE190" i="10"/>
  <c r="AS233" i="11"/>
  <c r="BC233" i="11" s="1"/>
  <c r="AE65" i="10"/>
  <c r="AE207" i="10"/>
  <c r="AE87" i="10"/>
  <c r="AE19" i="10"/>
  <c r="AE13" i="10"/>
  <c r="AE140" i="10"/>
  <c r="AE184" i="10"/>
  <c r="AE28" i="10"/>
  <c r="BB174" i="11"/>
  <c r="BD17" i="11"/>
  <c r="AK114" i="11"/>
  <c r="BB78" i="11"/>
  <c r="AK289" i="11"/>
  <c r="AU196" i="11"/>
  <c r="BC213" i="11"/>
  <c r="BB213" i="11" s="1"/>
  <c r="AU213" i="11"/>
  <c r="BC256" i="11"/>
  <c r="BB219" i="11"/>
  <c r="BD125" i="11"/>
  <c r="BD127" i="11" s="1"/>
  <c r="AT127" i="11"/>
  <c r="BC269" i="11"/>
  <c r="AE192" i="10"/>
  <c r="AE257" i="10"/>
  <c r="AE208" i="10"/>
  <c r="AE197" i="10"/>
  <c r="AE64" i="10"/>
  <c r="AS104" i="11"/>
  <c r="AE271" i="10"/>
  <c r="AE58" i="10"/>
  <c r="AE254" i="10"/>
  <c r="AT27" i="11"/>
  <c r="AK30" i="11"/>
  <c r="AK47" i="11"/>
  <c r="AT45" i="11"/>
  <c r="AU45" i="11" s="1"/>
  <c r="BC117" i="11"/>
  <c r="AE222" i="10"/>
  <c r="AE214" i="10"/>
  <c r="AE234" i="10"/>
  <c r="AE118" i="10"/>
  <c r="AE181" i="10"/>
  <c r="AE155" i="10"/>
  <c r="AU33" i="11"/>
  <c r="AU155" i="11"/>
  <c r="BC53" i="11"/>
  <c r="BB53" i="11" s="1"/>
  <c r="AU53" i="11"/>
  <c r="BC170" i="11"/>
  <c r="BB170" i="11" s="1"/>
  <c r="AU170" i="11"/>
  <c r="BC22" i="11"/>
  <c r="BB22" i="11" s="1"/>
  <c r="AU22" i="11"/>
  <c r="BC205" i="11"/>
  <c r="BB205" i="11" s="1"/>
  <c r="AU205" i="11"/>
  <c r="BC8" i="11"/>
  <c r="BB8" i="11" s="1"/>
  <c r="AU8" i="11"/>
  <c r="BC176" i="11"/>
  <c r="AU176" i="11"/>
  <c r="AJ156" i="11"/>
  <c r="AE242" i="10"/>
  <c r="AS85" i="11"/>
  <c r="AE178" i="10"/>
  <c r="AE172" i="10"/>
  <c r="AE276" i="10"/>
  <c r="AE187" i="10"/>
  <c r="AE229" i="10"/>
  <c r="AE83" i="10"/>
  <c r="BC72" i="11"/>
  <c r="AU72" i="11"/>
  <c r="BC234" i="11"/>
  <c r="BB234" i="11" s="1"/>
  <c r="AU234" i="11"/>
  <c r="AT135" i="11"/>
  <c r="AK137" i="11"/>
  <c r="BC238" i="11"/>
  <c r="BB238" i="11" s="1"/>
  <c r="AU238" i="11"/>
  <c r="BB224" i="11"/>
  <c r="BC32" i="11"/>
  <c r="BB32" i="11" s="1"/>
  <c r="AU32" i="11"/>
  <c r="BC216" i="11"/>
  <c r="BB216" i="11" s="1"/>
  <c r="AU216" i="11"/>
  <c r="BC95" i="11"/>
  <c r="BB95" i="11" s="1"/>
  <c r="AU95" i="11"/>
  <c r="BB116" i="11"/>
  <c r="AS128" i="11"/>
  <c r="AJ130" i="11"/>
  <c r="AS263" i="11"/>
  <c r="AJ265" i="11"/>
  <c r="BC148" i="11"/>
  <c r="BB148" i="11" s="1"/>
  <c r="AU148" i="11"/>
  <c r="AE67" i="10"/>
  <c r="BC36" i="11"/>
  <c r="BB36" i="11" s="1"/>
  <c r="AU36" i="11"/>
  <c r="BC138" i="11"/>
  <c r="AU138" i="11"/>
  <c r="BC58" i="11"/>
  <c r="BB58" i="11" s="1"/>
  <c r="AU58" i="11"/>
  <c r="AJ284" i="11"/>
  <c r="AX97" i="11"/>
  <c r="AJ293" i="11"/>
  <c r="AU226" i="11"/>
  <c r="AE131" i="10"/>
  <c r="AE110" i="10"/>
  <c r="AE195" i="10"/>
  <c r="AE263" i="10"/>
  <c r="AE265" i="10" s="1"/>
  <c r="AE78" i="10"/>
  <c r="BD97" i="11"/>
  <c r="AU97" i="11"/>
  <c r="AE77" i="10"/>
  <c r="BC223" i="11"/>
  <c r="BB223" i="11" s="1"/>
  <c r="AU223" i="11"/>
  <c r="BD24" i="11"/>
  <c r="AU24" i="11"/>
  <c r="BC220" i="11"/>
  <c r="BB220" i="11" s="1"/>
  <c r="AU220" i="11"/>
  <c r="AS38" i="11"/>
  <c r="AJ41" i="11"/>
  <c r="AE81" i="10"/>
  <c r="AU174" i="11"/>
  <c r="AE63" i="10"/>
  <c r="AE24" i="10"/>
  <c r="BC107" i="11"/>
  <c r="BB107" i="11" s="1"/>
  <c r="AU107" i="11"/>
  <c r="AE150" i="10"/>
  <c r="AS31" i="11"/>
  <c r="AJ34" i="11"/>
  <c r="BC102" i="11"/>
  <c r="BB102" i="11" s="1"/>
  <c r="AU102" i="11"/>
  <c r="BD133" i="11"/>
  <c r="AU133" i="11"/>
  <c r="AT297" i="11"/>
  <c r="AJ59" i="11"/>
  <c r="AE42" i="10"/>
  <c r="AE52" i="10"/>
  <c r="AE54" i="10" s="1"/>
  <c r="AE49" i="10"/>
  <c r="AE165" i="10"/>
  <c r="AE266" i="10"/>
  <c r="AE35" i="10"/>
  <c r="AE116" i="10"/>
  <c r="BC77" i="11"/>
  <c r="AU77" i="11"/>
  <c r="BC113" i="11"/>
  <c r="AU113" i="11"/>
  <c r="BC166" i="11"/>
  <c r="AE260" i="10"/>
  <c r="AE262" i="10" s="1"/>
  <c r="BD120" i="11"/>
  <c r="AU120" i="11"/>
  <c r="AT233" i="11"/>
  <c r="AE100" i="10"/>
  <c r="AT61" i="11"/>
  <c r="AK62" i="11"/>
  <c r="AS225" i="11"/>
  <c r="AJ288" i="11"/>
  <c r="AJ225" i="11"/>
  <c r="AE18" i="10"/>
  <c r="AE157" i="10"/>
  <c r="AE253" i="10"/>
  <c r="AE186" i="10"/>
  <c r="AE237" i="10"/>
  <c r="AE204" i="10"/>
  <c r="BC28" i="11"/>
  <c r="AU28" i="11"/>
  <c r="BC100" i="11"/>
  <c r="AU100" i="11"/>
  <c r="BC56" i="11"/>
  <c r="AU56" i="11"/>
  <c r="BC88" i="11"/>
  <c r="AU88" i="11"/>
  <c r="BD179" i="11"/>
  <c r="BB179" i="11" s="1"/>
  <c r="AU179" i="11"/>
  <c r="BC218" i="11"/>
  <c r="AU218" i="11"/>
  <c r="AU264" i="11"/>
  <c r="AU110" i="11"/>
  <c r="AJ286" i="11"/>
  <c r="AJ109" i="11"/>
  <c r="AE60" i="10"/>
  <c r="AK185" i="11"/>
  <c r="AT134" i="11"/>
  <c r="AE31" i="10"/>
  <c r="AE11" i="10"/>
  <c r="AE70" i="10"/>
  <c r="AE21" i="10"/>
  <c r="AE23" i="10" s="1"/>
  <c r="AE7" i="10"/>
  <c r="AE249" i="10"/>
  <c r="BC191" i="11"/>
  <c r="BB191" i="11" s="1"/>
  <c r="AU191" i="11"/>
  <c r="BC271" i="11"/>
  <c r="AU271" i="11"/>
  <c r="BC180" i="11"/>
  <c r="BB180" i="11" s="1"/>
  <c r="AU180" i="11"/>
  <c r="BC209" i="11"/>
  <c r="BC142" i="11"/>
  <c r="BB142" i="11" s="1"/>
  <c r="AU142" i="11"/>
  <c r="BD255" i="11"/>
  <c r="BD82" i="11"/>
  <c r="BB82" i="11" s="1"/>
  <c r="AU82" i="11"/>
  <c r="BC160" i="11"/>
  <c r="BB160" i="11" s="1"/>
  <c r="AU160" i="11"/>
  <c r="AX241" i="11"/>
  <c r="AW233" i="11"/>
  <c r="BC35" i="11"/>
  <c r="AS37" i="11"/>
  <c r="AU35" i="11"/>
  <c r="BC169" i="11"/>
  <c r="AS294" i="11"/>
  <c r="AU169" i="11"/>
  <c r="BC50" i="11"/>
  <c r="AU50" i="11"/>
  <c r="BC67" i="11"/>
  <c r="AS71" i="11"/>
  <c r="AU67" i="11"/>
  <c r="BC45" i="11"/>
  <c r="BC106" i="11"/>
  <c r="AU106" i="11"/>
  <c r="BC48" i="11"/>
  <c r="AS51" i="11"/>
  <c r="BC18" i="11"/>
  <c r="AU18" i="11"/>
  <c r="BC52" i="11"/>
  <c r="AS54" i="11"/>
  <c r="BC253" i="11"/>
  <c r="AU253" i="11"/>
  <c r="BC60" i="11"/>
  <c r="AU60" i="11"/>
  <c r="BC184" i="11"/>
  <c r="AU184" i="11"/>
  <c r="AS255" i="11"/>
  <c r="BC165" i="11"/>
  <c r="AU165" i="11"/>
  <c r="BC9" i="11"/>
  <c r="BC7" i="11"/>
  <c r="AS10" i="11"/>
  <c r="AU7" i="11"/>
  <c r="AZ46" i="11"/>
  <c r="AZ33" i="11"/>
  <c r="P276" i="10"/>
  <c r="P274" i="10"/>
  <c r="P273" i="10"/>
  <c r="P271" i="10"/>
  <c r="P270" i="10"/>
  <c r="P269" i="10"/>
  <c r="P267" i="10"/>
  <c r="P266" i="10"/>
  <c r="P264" i="10"/>
  <c r="P263" i="10"/>
  <c r="P261" i="10"/>
  <c r="P260" i="10"/>
  <c r="P258" i="10"/>
  <c r="P257" i="10"/>
  <c r="P256" i="10"/>
  <c r="P254" i="10"/>
  <c r="P253" i="10"/>
  <c r="P251" i="10"/>
  <c r="P250" i="10"/>
  <c r="P249" i="10"/>
  <c r="P247" i="10"/>
  <c r="P246" i="10"/>
  <c r="P245" i="10"/>
  <c r="P243" i="10"/>
  <c r="P242" i="10"/>
  <c r="P241" i="10"/>
  <c r="P239" i="10"/>
  <c r="P238" i="10"/>
  <c r="P237" i="10"/>
  <c r="P235" i="10"/>
  <c r="P234" i="10"/>
  <c r="P233" i="10"/>
  <c r="P231" i="10"/>
  <c r="P230" i="10"/>
  <c r="P229" i="10"/>
  <c r="P228" i="10"/>
  <c r="P227" i="10"/>
  <c r="P226" i="10"/>
  <c r="P224" i="10"/>
  <c r="P223" i="10"/>
  <c r="P222" i="10"/>
  <c r="P221" i="10"/>
  <c r="P220" i="10"/>
  <c r="P219" i="10"/>
  <c r="P218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2" i="10"/>
  <c r="P201" i="10"/>
  <c r="P200" i="10"/>
  <c r="P199" i="10"/>
  <c r="P197" i="10"/>
  <c r="P196" i="10"/>
  <c r="P195" i="10"/>
  <c r="P193" i="10"/>
  <c r="P192" i="10"/>
  <c r="P191" i="10"/>
  <c r="P190" i="10"/>
  <c r="P189" i="10"/>
  <c r="P188" i="10"/>
  <c r="P187" i="10"/>
  <c r="P186" i="10"/>
  <c r="P184" i="10"/>
  <c r="P182" i="10"/>
  <c r="P181" i="10"/>
  <c r="P180" i="10"/>
  <c r="P179" i="10"/>
  <c r="P178" i="10"/>
  <c r="P177" i="10"/>
  <c r="P176" i="10"/>
  <c r="P175" i="10"/>
  <c r="P174" i="10"/>
  <c r="P172" i="10"/>
  <c r="P171" i="10"/>
  <c r="P170" i="10"/>
  <c r="P169" i="10"/>
  <c r="P168" i="10"/>
  <c r="P167" i="10"/>
  <c r="P166" i="10"/>
  <c r="P165" i="10"/>
  <c r="P164" i="10"/>
  <c r="P163" i="10"/>
  <c r="P161" i="10"/>
  <c r="P160" i="10"/>
  <c r="P159" i="10"/>
  <c r="P158" i="10"/>
  <c r="P157" i="10"/>
  <c r="P155" i="10"/>
  <c r="P154" i="10"/>
  <c r="P153" i="10"/>
  <c r="P152" i="10"/>
  <c r="P151" i="10"/>
  <c r="P150" i="10"/>
  <c r="P148" i="10"/>
  <c r="P147" i="10"/>
  <c r="P146" i="10"/>
  <c r="P145" i="10"/>
  <c r="P144" i="10"/>
  <c r="P142" i="10"/>
  <c r="P141" i="10"/>
  <c r="P140" i="10"/>
  <c r="P139" i="10"/>
  <c r="P138" i="10"/>
  <c r="P136" i="10"/>
  <c r="P135" i="10"/>
  <c r="P133" i="10"/>
  <c r="P132" i="10"/>
  <c r="P131" i="10"/>
  <c r="P129" i="10"/>
  <c r="P128" i="10"/>
  <c r="P126" i="10"/>
  <c r="P125" i="10"/>
  <c r="P123" i="10"/>
  <c r="P122" i="10"/>
  <c r="P121" i="10"/>
  <c r="P120" i="10"/>
  <c r="P118" i="10"/>
  <c r="P117" i="10"/>
  <c r="P116" i="10"/>
  <c r="P115" i="10"/>
  <c r="P113" i="10"/>
  <c r="P112" i="10"/>
  <c r="P111" i="10"/>
  <c r="P110" i="10"/>
  <c r="P108" i="10"/>
  <c r="P107" i="10"/>
  <c r="P106" i="10"/>
  <c r="P105" i="10"/>
  <c r="P103" i="10"/>
  <c r="P102" i="10"/>
  <c r="P101" i="10"/>
  <c r="P100" i="10"/>
  <c r="P98" i="10"/>
  <c r="P97" i="10"/>
  <c r="P96" i="10"/>
  <c r="P95" i="10"/>
  <c r="P94" i="10"/>
  <c r="P93" i="10"/>
  <c r="P92" i="10"/>
  <c r="P91" i="10"/>
  <c r="P89" i="10"/>
  <c r="P88" i="10"/>
  <c r="P87" i="10"/>
  <c r="P86" i="10"/>
  <c r="P84" i="10"/>
  <c r="P83" i="10"/>
  <c r="P82" i="10"/>
  <c r="P81" i="10"/>
  <c r="P79" i="10"/>
  <c r="P78" i="10"/>
  <c r="P77" i="10"/>
  <c r="P75" i="10"/>
  <c r="P74" i="10"/>
  <c r="P73" i="10"/>
  <c r="P72" i="10"/>
  <c r="P70" i="10"/>
  <c r="P69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6" i="10"/>
  <c r="I274" i="10"/>
  <c r="I273" i="10"/>
  <c r="I271" i="10"/>
  <c r="I270" i="10"/>
  <c r="I269" i="10"/>
  <c r="I267" i="10"/>
  <c r="I266" i="10"/>
  <c r="I264" i="10"/>
  <c r="I263" i="10"/>
  <c r="I261" i="10"/>
  <c r="I260" i="10"/>
  <c r="I258" i="10"/>
  <c r="I257" i="10"/>
  <c r="I256" i="10"/>
  <c r="I254" i="10"/>
  <c r="I253" i="10"/>
  <c r="I251" i="10"/>
  <c r="I250" i="10"/>
  <c r="I249" i="10"/>
  <c r="I247" i="10"/>
  <c r="I246" i="10"/>
  <c r="I245" i="10"/>
  <c r="I243" i="10"/>
  <c r="I242" i="10"/>
  <c r="I241" i="10"/>
  <c r="I239" i="10"/>
  <c r="I238" i="10"/>
  <c r="I237" i="10"/>
  <c r="I235" i="10"/>
  <c r="I234" i="10"/>
  <c r="I233" i="10"/>
  <c r="I231" i="10"/>
  <c r="I230" i="10"/>
  <c r="I229" i="10"/>
  <c r="I228" i="10"/>
  <c r="I227" i="10"/>
  <c r="I226" i="10"/>
  <c r="I224" i="10"/>
  <c r="I223" i="10"/>
  <c r="I222" i="10"/>
  <c r="I221" i="10"/>
  <c r="I220" i="10"/>
  <c r="I219" i="10"/>
  <c r="I218" i="10"/>
  <c r="I216" i="10"/>
  <c r="I215" i="10"/>
  <c r="I214" i="10"/>
  <c r="I213" i="10"/>
  <c r="I212" i="10"/>
  <c r="I211" i="10"/>
  <c r="I209" i="10"/>
  <c r="I208" i="10"/>
  <c r="I207" i="10"/>
  <c r="I206" i="10"/>
  <c r="I205" i="10"/>
  <c r="I204" i="10"/>
  <c r="I202" i="10"/>
  <c r="I201" i="10"/>
  <c r="I200" i="10"/>
  <c r="I199" i="10"/>
  <c r="I197" i="10"/>
  <c r="I196" i="10"/>
  <c r="I195" i="10"/>
  <c r="I193" i="10"/>
  <c r="I192" i="10"/>
  <c r="I191" i="10"/>
  <c r="I190" i="10"/>
  <c r="I189" i="10"/>
  <c r="I188" i="10"/>
  <c r="I187" i="10"/>
  <c r="I186" i="10"/>
  <c r="I184" i="10"/>
  <c r="I182" i="10"/>
  <c r="I181" i="10"/>
  <c r="I180" i="10"/>
  <c r="I179" i="10"/>
  <c r="I178" i="10"/>
  <c r="I177" i="10"/>
  <c r="I176" i="10"/>
  <c r="I175" i="10"/>
  <c r="I174" i="10"/>
  <c r="I172" i="10"/>
  <c r="I171" i="10"/>
  <c r="I170" i="10"/>
  <c r="I169" i="10"/>
  <c r="I168" i="10"/>
  <c r="I167" i="10"/>
  <c r="I166" i="10"/>
  <c r="I165" i="10"/>
  <c r="I164" i="10"/>
  <c r="I163" i="10"/>
  <c r="I161" i="10"/>
  <c r="I160" i="10"/>
  <c r="I159" i="10"/>
  <c r="I158" i="10"/>
  <c r="I157" i="10"/>
  <c r="I155" i="10"/>
  <c r="I154" i="10"/>
  <c r="I153" i="10"/>
  <c r="I152" i="10"/>
  <c r="I151" i="10"/>
  <c r="I150" i="10"/>
  <c r="I148" i="10"/>
  <c r="I147" i="10"/>
  <c r="I146" i="10"/>
  <c r="I145" i="10"/>
  <c r="I144" i="10"/>
  <c r="I142" i="10"/>
  <c r="I141" i="10"/>
  <c r="I140" i="10"/>
  <c r="I139" i="10"/>
  <c r="I138" i="10"/>
  <c r="I136" i="10"/>
  <c r="I135" i="10"/>
  <c r="I133" i="10"/>
  <c r="I132" i="10"/>
  <c r="I131" i="10"/>
  <c r="I129" i="10"/>
  <c r="I128" i="10"/>
  <c r="I126" i="10"/>
  <c r="I125" i="10"/>
  <c r="I123" i="10"/>
  <c r="I122" i="10"/>
  <c r="I121" i="10"/>
  <c r="I120" i="10"/>
  <c r="I118" i="10"/>
  <c r="I117" i="10"/>
  <c r="I116" i="10"/>
  <c r="I115" i="10"/>
  <c r="I113" i="10"/>
  <c r="I112" i="10"/>
  <c r="I111" i="10"/>
  <c r="I110" i="10"/>
  <c r="I108" i="10"/>
  <c r="I107" i="10"/>
  <c r="I106" i="10"/>
  <c r="I105" i="10"/>
  <c r="I103" i="10"/>
  <c r="I102" i="10"/>
  <c r="I101" i="10"/>
  <c r="I100" i="10"/>
  <c r="I98" i="10"/>
  <c r="I97" i="10"/>
  <c r="I96" i="10"/>
  <c r="I95" i="10"/>
  <c r="I94" i="10"/>
  <c r="I93" i="10"/>
  <c r="I92" i="10"/>
  <c r="I91" i="10"/>
  <c r="I89" i="10"/>
  <c r="I88" i="10"/>
  <c r="I87" i="10"/>
  <c r="I86" i="10"/>
  <c r="I84" i="10"/>
  <c r="I83" i="10"/>
  <c r="I82" i="10"/>
  <c r="I81" i="10"/>
  <c r="I79" i="10"/>
  <c r="I78" i="10"/>
  <c r="I77" i="10"/>
  <c r="I75" i="10"/>
  <c r="I74" i="10"/>
  <c r="I73" i="10"/>
  <c r="I72" i="10"/>
  <c r="I70" i="10"/>
  <c r="I69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BD10" i="11" l="1"/>
  <c r="AE20" i="10"/>
  <c r="AV225" i="10"/>
  <c r="AE10" i="10"/>
  <c r="AE272" i="10"/>
  <c r="AX55" i="10"/>
  <c r="AX195" i="10"/>
  <c r="AX198" i="10" s="1"/>
  <c r="AE14" i="10"/>
  <c r="AE255" i="10"/>
  <c r="AE44" i="10"/>
  <c r="AE26" i="10"/>
  <c r="AE80" i="10"/>
  <c r="AE114" i="10"/>
  <c r="AE71" i="10"/>
  <c r="AE225" i="10"/>
  <c r="AE127" i="10"/>
  <c r="AE37" i="10"/>
  <c r="AE252" i="10"/>
  <c r="AE104" i="10"/>
  <c r="AE268" i="10"/>
  <c r="AE119" i="10"/>
  <c r="AE47" i="10"/>
  <c r="AE76" i="10"/>
  <c r="AE99" i="10"/>
  <c r="AV162" i="10"/>
  <c r="AE203" i="10"/>
  <c r="AW55" i="11"/>
  <c r="AE55" i="11"/>
  <c r="AZ55" i="11" s="1"/>
  <c r="AW75" i="11"/>
  <c r="AE75" i="11"/>
  <c r="AZ75" i="11" s="1"/>
  <c r="AW93" i="11"/>
  <c r="AE93" i="11"/>
  <c r="AZ93" i="11" s="1"/>
  <c r="AE22" i="11"/>
  <c r="AZ22" i="11" s="1"/>
  <c r="AW107" i="11"/>
  <c r="AE107" i="11"/>
  <c r="AZ107" i="11" s="1"/>
  <c r="AW213" i="11"/>
  <c r="AE213" i="11"/>
  <c r="AZ213" i="11" s="1"/>
  <c r="AW212" i="11"/>
  <c r="AE212" i="11"/>
  <c r="AZ212" i="11" s="1"/>
  <c r="AW68" i="11"/>
  <c r="AE68" i="11"/>
  <c r="AZ68" i="11" s="1"/>
  <c r="AW84" i="11"/>
  <c r="AE84" i="11"/>
  <c r="AZ84" i="11" s="1"/>
  <c r="AW48" i="11"/>
  <c r="AE48" i="11"/>
  <c r="AZ48" i="11" s="1"/>
  <c r="AE191" i="11"/>
  <c r="AZ191" i="11" s="1"/>
  <c r="AW150" i="11"/>
  <c r="AE150" i="11"/>
  <c r="AZ150" i="11" s="1"/>
  <c r="AE123" i="11"/>
  <c r="AZ123" i="11" s="1"/>
  <c r="AE11" i="11"/>
  <c r="AZ11" i="11" s="1"/>
  <c r="AW21" i="11"/>
  <c r="AE21" i="11"/>
  <c r="AZ21" i="11" s="1"/>
  <c r="AW241" i="11"/>
  <c r="AE241" i="11"/>
  <c r="AZ241" i="11" s="1"/>
  <c r="AD139" i="11"/>
  <c r="AY139" i="11" s="1"/>
  <c r="AE139" i="11"/>
  <c r="AZ139" i="11" s="1"/>
  <c r="AW165" i="11"/>
  <c r="AE165" i="11"/>
  <c r="AZ165" i="11" s="1"/>
  <c r="AW141" i="11"/>
  <c r="AE141" i="11"/>
  <c r="AZ141" i="11" s="1"/>
  <c r="AW182" i="11"/>
  <c r="AE182" i="11"/>
  <c r="AZ182" i="11" s="1"/>
  <c r="AW73" i="11"/>
  <c r="AE73" i="11"/>
  <c r="AZ73" i="11" s="1"/>
  <c r="AW64" i="11"/>
  <c r="AE64" i="11"/>
  <c r="AZ64" i="11" s="1"/>
  <c r="AE72" i="11"/>
  <c r="AZ72" i="11" s="1"/>
  <c r="AE63" i="11"/>
  <c r="AZ63" i="11" s="1"/>
  <c r="AD50" i="11"/>
  <c r="AY50" i="11" s="1"/>
  <c r="AE50" i="11"/>
  <c r="AZ50" i="11" s="1"/>
  <c r="AW230" i="11"/>
  <c r="AE230" i="11"/>
  <c r="AZ230" i="11" s="1"/>
  <c r="AC18" i="11"/>
  <c r="AE18" i="11"/>
  <c r="AZ18" i="11" s="1"/>
  <c r="AW77" i="11"/>
  <c r="AE77" i="11"/>
  <c r="AZ77" i="11" s="1"/>
  <c r="AW7" i="11"/>
  <c r="AE7" i="11"/>
  <c r="AZ7" i="11" s="1"/>
  <c r="AW159" i="11"/>
  <c r="AE159" i="11"/>
  <c r="AZ159" i="11" s="1"/>
  <c r="AW121" i="11"/>
  <c r="AE121" i="11"/>
  <c r="AZ121" i="11" s="1"/>
  <c r="AE178" i="11"/>
  <c r="AZ178" i="11" s="1"/>
  <c r="AE98" i="11"/>
  <c r="AZ98" i="11" s="1"/>
  <c r="AW142" i="11"/>
  <c r="AE142" i="11"/>
  <c r="AZ142" i="11" s="1"/>
  <c r="AW215" i="11"/>
  <c r="AE215" i="11"/>
  <c r="AZ215" i="11" s="1"/>
  <c r="AW135" i="11"/>
  <c r="AE135" i="11"/>
  <c r="AZ135" i="11" s="1"/>
  <c r="AW19" i="11"/>
  <c r="AE19" i="11"/>
  <c r="AZ19" i="11" s="1"/>
  <c r="AW112" i="11"/>
  <c r="AE112" i="11"/>
  <c r="AZ112" i="11" s="1"/>
  <c r="AW176" i="11"/>
  <c r="AE176" i="11"/>
  <c r="AZ176" i="11" s="1"/>
  <c r="AW86" i="11"/>
  <c r="AE86" i="11"/>
  <c r="AZ86" i="11" s="1"/>
  <c r="AW172" i="11"/>
  <c r="AE172" i="11"/>
  <c r="AZ172" i="11" s="1"/>
  <c r="AW201" i="11"/>
  <c r="AE201" i="11"/>
  <c r="AZ201" i="11" s="1"/>
  <c r="AW83" i="11"/>
  <c r="AE83" i="11"/>
  <c r="AZ83" i="11" s="1"/>
  <c r="AW154" i="11"/>
  <c r="AW295" i="11" s="1"/>
  <c r="AE154" i="11"/>
  <c r="AZ154" i="11" s="1"/>
  <c r="AE157" i="11"/>
  <c r="AZ157" i="11" s="1"/>
  <c r="AE58" i="11"/>
  <c r="AZ58" i="11" s="1"/>
  <c r="AE110" i="11"/>
  <c r="AZ110" i="11" s="1"/>
  <c r="AW152" i="11"/>
  <c r="AE152" i="11"/>
  <c r="AZ152" i="11" s="1"/>
  <c r="AW29" i="11"/>
  <c r="AE29" i="11"/>
  <c r="AZ29" i="11" s="1"/>
  <c r="AW234" i="11"/>
  <c r="AE234" i="11"/>
  <c r="AZ234" i="11" s="1"/>
  <c r="AW94" i="11"/>
  <c r="AE94" i="11"/>
  <c r="AZ94" i="11" s="1"/>
  <c r="AW35" i="11"/>
  <c r="AE35" i="11"/>
  <c r="AZ35" i="11" s="1"/>
  <c r="AW263" i="11"/>
  <c r="AE263" i="11"/>
  <c r="AZ263" i="11" s="1"/>
  <c r="AW125" i="11"/>
  <c r="AE125" i="11"/>
  <c r="AZ125" i="11" s="1"/>
  <c r="X47" i="11"/>
  <c r="AE45" i="11"/>
  <c r="AW96" i="11"/>
  <c r="AE96" i="11"/>
  <c r="AZ96" i="11" s="1"/>
  <c r="AW254" i="11"/>
  <c r="AE254" i="11"/>
  <c r="AZ254" i="11" s="1"/>
  <c r="AE146" i="11"/>
  <c r="AZ146" i="11" s="1"/>
  <c r="AD88" i="11"/>
  <c r="AY88" i="11" s="1"/>
  <c r="AE88" i="11"/>
  <c r="AZ88" i="11" s="1"/>
  <c r="AW117" i="11"/>
  <c r="AE117" i="11"/>
  <c r="AZ117" i="11" s="1"/>
  <c r="AW188" i="11"/>
  <c r="AE188" i="11"/>
  <c r="AZ188" i="11" s="1"/>
  <c r="AE13" i="11"/>
  <c r="AZ13" i="11" s="1"/>
  <c r="AE256" i="11"/>
  <c r="AZ256" i="11" s="1"/>
  <c r="AE269" i="11"/>
  <c r="AZ269" i="11" s="1"/>
  <c r="AW147" i="11"/>
  <c r="AE147" i="11"/>
  <c r="AZ147" i="11" s="1"/>
  <c r="AW197" i="11"/>
  <c r="AE197" i="11"/>
  <c r="AZ197" i="11" s="1"/>
  <c r="AE219" i="11"/>
  <c r="AZ219" i="11" s="1"/>
  <c r="AW145" i="11"/>
  <c r="AE145" i="11"/>
  <c r="AZ145" i="11" s="1"/>
  <c r="AW184" i="11"/>
  <c r="AE184" i="11"/>
  <c r="AZ184" i="11" s="1"/>
  <c r="AW209" i="11"/>
  <c r="AE209" i="11"/>
  <c r="AZ209" i="11" s="1"/>
  <c r="AD38" i="11"/>
  <c r="AY38" i="11" s="1"/>
  <c r="AE38" i="11"/>
  <c r="AZ38" i="11" s="1"/>
  <c r="AW246" i="11"/>
  <c r="AE246" i="11"/>
  <c r="AZ246" i="11" s="1"/>
  <c r="AW27" i="11"/>
  <c r="AE27" i="11"/>
  <c r="AZ27" i="11" s="1"/>
  <c r="AW170" i="11"/>
  <c r="AE170" i="11"/>
  <c r="AZ170" i="11" s="1"/>
  <c r="AW166" i="11"/>
  <c r="AE166" i="11"/>
  <c r="AZ166" i="11" s="1"/>
  <c r="AW60" i="11"/>
  <c r="AE60" i="11"/>
  <c r="AZ60" i="11" s="1"/>
  <c r="AW158" i="11"/>
  <c r="AE158" i="11"/>
  <c r="AZ158" i="11" s="1"/>
  <c r="AE160" i="11"/>
  <c r="AZ160" i="11" s="1"/>
  <c r="AW136" i="11"/>
  <c r="AE136" i="11"/>
  <c r="AZ136" i="11" s="1"/>
  <c r="AW192" i="11"/>
  <c r="AE192" i="11"/>
  <c r="AZ192" i="11" s="1"/>
  <c r="AW174" i="11"/>
  <c r="AE174" i="11"/>
  <c r="AZ174" i="11" s="1"/>
  <c r="AW189" i="11"/>
  <c r="AE189" i="11"/>
  <c r="AZ189" i="11" s="1"/>
  <c r="AE118" i="11"/>
  <c r="AZ118" i="11" s="1"/>
  <c r="AW163" i="11"/>
  <c r="AE163" i="11"/>
  <c r="AZ163" i="11" s="1"/>
  <c r="AW186" i="11"/>
  <c r="AE186" i="11"/>
  <c r="AZ186" i="11" s="1"/>
  <c r="AE74" i="11"/>
  <c r="AZ74" i="11" s="1"/>
  <c r="AE175" i="11"/>
  <c r="AZ175" i="11" s="1"/>
  <c r="AW148" i="11"/>
  <c r="AE148" i="11"/>
  <c r="AZ148" i="11" s="1"/>
  <c r="AE210" i="10"/>
  <c r="AE156" i="10"/>
  <c r="AE85" i="10"/>
  <c r="AE30" i="10"/>
  <c r="AX266" i="10"/>
  <c r="AE232" i="10"/>
  <c r="AE248" i="10"/>
  <c r="AE124" i="10"/>
  <c r="AE185" i="10"/>
  <c r="AE62" i="10"/>
  <c r="AE240" i="10"/>
  <c r="AE173" i="10"/>
  <c r="AV20" i="10"/>
  <c r="AV173" i="10"/>
  <c r="AV54" i="10"/>
  <c r="AV252" i="10" s="1"/>
  <c r="AV41" i="10" s="1"/>
  <c r="AE277" i="10"/>
  <c r="AE143" i="10"/>
  <c r="AE194" i="10"/>
  <c r="AE198" i="10"/>
  <c r="AE51" i="10"/>
  <c r="AE259" i="10"/>
  <c r="AE236" i="10"/>
  <c r="AE59" i="10"/>
  <c r="AE130" i="10"/>
  <c r="AE90" i="10"/>
  <c r="AV143" i="10"/>
  <c r="AE34" i="10"/>
  <c r="AE162" i="10"/>
  <c r="AE66" i="10"/>
  <c r="AE134" i="10"/>
  <c r="AE244" i="10"/>
  <c r="AE109" i="10"/>
  <c r="AE217" i="10"/>
  <c r="AV91" i="10"/>
  <c r="AX91" i="10" s="1"/>
  <c r="AC99" i="10"/>
  <c r="AC278" i="10" s="1"/>
  <c r="AC209" i="11"/>
  <c r="BN278" i="10"/>
  <c r="BN279" i="10" s="1"/>
  <c r="AR99" i="10"/>
  <c r="AV144" i="10"/>
  <c r="AV149" i="10" s="1"/>
  <c r="AW58" i="11"/>
  <c r="AC25" i="11"/>
  <c r="X198" i="11"/>
  <c r="AD157" i="11"/>
  <c r="AY157" i="11" s="1"/>
  <c r="AD68" i="11"/>
  <c r="AY68" i="11" s="1"/>
  <c r="AW157" i="11"/>
  <c r="AD209" i="11"/>
  <c r="AY209" i="11" s="1"/>
  <c r="AD246" i="11"/>
  <c r="AY246" i="11" s="1"/>
  <c r="AD18" i="11"/>
  <c r="AY18" i="11" s="1"/>
  <c r="AC68" i="11"/>
  <c r="AD83" i="11"/>
  <c r="AY83" i="11" s="1"/>
  <c r="AD58" i="11"/>
  <c r="AY58" i="11" s="1"/>
  <c r="AC230" i="11"/>
  <c r="AD154" i="11"/>
  <c r="AY154" i="11" s="1"/>
  <c r="AC83" i="11"/>
  <c r="AD25" i="11"/>
  <c r="AY25" i="11" s="1"/>
  <c r="AV25" i="11" s="1"/>
  <c r="BS272" i="10"/>
  <c r="BS72" i="10"/>
  <c r="BS76" i="10" s="1"/>
  <c r="BQ76" i="10"/>
  <c r="AX225" i="10"/>
  <c r="BQ210" i="10"/>
  <c r="BS204" i="10"/>
  <c r="BS210" i="10" s="1"/>
  <c r="BQ104" i="10"/>
  <c r="BS100" i="10"/>
  <c r="BS104" i="10" s="1"/>
  <c r="BS150" i="10"/>
  <c r="BS156" i="10" s="1"/>
  <c r="BQ156" i="10"/>
  <c r="BS245" i="10"/>
  <c r="BS248" i="10" s="1"/>
  <c r="BQ248" i="10"/>
  <c r="BQ268" i="10"/>
  <c r="BS266" i="10"/>
  <c r="BS268" i="10" s="1"/>
  <c r="BS174" i="10"/>
  <c r="BS185" i="10" s="1"/>
  <c r="BQ185" i="10"/>
  <c r="AX59" i="10"/>
  <c r="AX114" i="10"/>
  <c r="BQ259" i="10"/>
  <c r="BS256" i="10"/>
  <c r="BS259" i="10" s="1"/>
  <c r="AX162" i="10"/>
  <c r="BS135" i="10"/>
  <c r="BS137" i="10" s="1"/>
  <c r="BQ137" i="10"/>
  <c r="AX20" i="10"/>
  <c r="AX265" i="10"/>
  <c r="BQ41" i="10"/>
  <c r="BS38" i="10"/>
  <c r="BS41" i="10" s="1"/>
  <c r="AX143" i="10"/>
  <c r="BQ66" i="10"/>
  <c r="BS63" i="10"/>
  <c r="BS66" i="10" s="1"/>
  <c r="BS125" i="10"/>
  <c r="BS127" i="10" s="1"/>
  <c r="BQ127" i="10"/>
  <c r="BS67" i="10"/>
  <c r="BS71" i="10" s="1"/>
  <c r="BQ71" i="10"/>
  <c r="BS7" i="10"/>
  <c r="BS10" i="10" s="1"/>
  <c r="BQ10" i="10"/>
  <c r="BS81" i="10"/>
  <c r="BS85" i="10" s="1"/>
  <c r="BQ85" i="10"/>
  <c r="AX119" i="10"/>
  <c r="BQ54" i="10"/>
  <c r="BS52" i="10"/>
  <c r="BS54" i="10" s="1"/>
  <c r="BS226" i="10"/>
  <c r="BS232" i="10" s="1"/>
  <c r="BQ232" i="10"/>
  <c r="BQ30" i="10"/>
  <c r="BS27" i="10"/>
  <c r="BS30" i="10" s="1"/>
  <c r="BQ252" i="10"/>
  <c r="BS249" i="10"/>
  <c r="BS252" i="10" s="1"/>
  <c r="BQ26" i="10"/>
  <c r="BS24" i="10"/>
  <c r="BS26" i="10" s="1"/>
  <c r="BS186" i="10"/>
  <c r="BS194" i="10" s="1"/>
  <c r="BQ194" i="10"/>
  <c r="BQ272" i="10"/>
  <c r="BS203" i="10"/>
  <c r="BS77" i="10"/>
  <c r="BS80" i="10" s="1"/>
  <c r="BQ80" i="10"/>
  <c r="AX173" i="10"/>
  <c r="BS241" i="10"/>
  <c r="BS244" i="10" s="1"/>
  <c r="BQ244" i="10"/>
  <c r="BQ255" i="10"/>
  <c r="BS253" i="10"/>
  <c r="BS255" i="10" s="1"/>
  <c r="BS233" i="10"/>
  <c r="BS236" i="10" s="1"/>
  <c r="BQ236" i="10"/>
  <c r="AX47" i="10"/>
  <c r="AX14" i="10"/>
  <c r="AX277" i="10"/>
  <c r="BQ34" i="10"/>
  <c r="BS31" i="10"/>
  <c r="BS34" i="10" s="1"/>
  <c r="BQ203" i="10"/>
  <c r="AC146" i="11"/>
  <c r="AC154" i="11"/>
  <c r="AC222" i="11"/>
  <c r="AD222" i="11"/>
  <c r="AY222" i="11" s="1"/>
  <c r="AC148" i="11"/>
  <c r="AD270" i="11"/>
  <c r="AY270" i="11" s="1"/>
  <c r="AC117" i="11"/>
  <c r="AW146" i="11"/>
  <c r="AX270" i="11"/>
  <c r="AD188" i="11"/>
  <c r="AY188" i="11" s="1"/>
  <c r="AD146" i="11"/>
  <c r="AY146" i="11" s="1"/>
  <c r="AD199" i="11"/>
  <c r="AY199" i="11" s="1"/>
  <c r="AV199" i="11" s="1"/>
  <c r="AW18" i="11"/>
  <c r="AD77" i="11"/>
  <c r="AY77" i="11" s="1"/>
  <c r="AD220" i="11"/>
  <c r="AY220" i="11" s="1"/>
  <c r="AX220" i="11"/>
  <c r="AC188" i="11"/>
  <c r="AD148" i="11"/>
  <c r="AY148" i="11" s="1"/>
  <c r="AD141" i="11"/>
  <c r="AY141" i="11" s="1"/>
  <c r="AC139" i="11"/>
  <c r="AC175" i="11"/>
  <c r="AC141" i="11"/>
  <c r="AD117" i="11"/>
  <c r="AY117" i="11" s="1"/>
  <c r="AD56" i="11"/>
  <c r="AY56" i="11" s="1"/>
  <c r="AD230" i="11"/>
  <c r="AY230" i="11" s="1"/>
  <c r="X240" i="11"/>
  <c r="AW38" i="11"/>
  <c r="AW175" i="11"/>
  <c r="AD175" i="11"/>
  <c r="AY175" i="11" s="1"/>
  <c r="AC38" i="11"/>
  <c r="AC233" i="11"/>
  <c r="AD74" i="11"/>
  <c r="AY74" i="11" s="1"/>
  <c r="AW74" i="11"/>
  <c r="AD169" i="11"/>
  <c r="AY169" i="11" s="1"/>
  <c r="AD233" i="11"/>
  <c r="AY233" i="11" s="1"/>
  <c r="AC74" i="11"/>
  <c r="AC106" i="11"/>
  <c r="X137" i="11"/>
  <c r="AB236" i="11"/>
  <c r="AD138" i="11"/>
  <c r="AY138" i="11" s="1"/>
  <c r="AX137" i="11"/>
  <c r="AW106" i="11"/>
  <c r="AW118" i="11"/>
  <c r="Q71" i="11"/>
  <c r="AC165" i="11"/>
  <c r="AX210" i="10"/>
  <c r="AD167" i="11"/>
  <c r="AY167" i="11" s="1"/>
  <c r="AV167" i="11" s="1"/>
  <c r="AD163" i="11"/>
  <c r="AY163" i="11" s="1"/>
  <c r="AD165" i="11"/>
  <c r="AY165" i="11" s="1"/>
  <c r="AC150" i="11"/>
  <c r="AC110" i="11"/>
  <c r="AW72" i="11"/>
  <c r="AD212" i="11"/>
  <c r="AY212" i="11" s="1"/>
  <c r="Q210" i="11"/>
  <c r="AC72" i="11"/>
  <c r="AC186" i="11"/>
  <c r="AC167" i="11"/>
  <c r="X295" i="11"/>
  <c r="AX272" i="10"/>
  <c r="AX127" i="10"/>
  <c r="AC164" i="11"/>
  <c r="AD42" i="11"/>
  <c r="AY42" i="11" s="1"/>
  <c r="AD72" i="11"/>
  <c r="AY72" i="11" s="1"/>
  <c r="AD256" i="11"/>
  <c r="AY256" i="11" s="1"/>
  <c r="AC86" i="11"/>
  <c r="AW258" i="11"/>
  <c r="AC163" i="11"/>
  <c r="AD247" i="11"/>
  <c r="AY247" i="11" s="1"/>
  <c r="AD181" i="11"/>
  <c r="AY181" i="11" s="1"/>
  <c r="AD106" i="11"/>
  <c r="AY106" i="11" s="1"/>
  <c r="AW11" i="11"/>
  <c r="AW178" i="11"/>
  <c r="AW191" i="11"/>
  <c r="AC199" i="11"/>
  <c r="Q286" i="11"/>
  <c r="X119" i="11"/>
  <c r="AC241" i="11"/>
  <c r="AC96" i="11"/>
  <c r="AD186" i="11"/>
  <c r="AY186" i="11" s="1"/>
  <c r="AD266" i="11"/>
  <c r="AY266" i="11" s="1"/>
  <c r="AC234" i="11"/>
  <c r="AC138" i="11"/>
  <c r="AC32" i="11"/>
  <c r="AZ45" i="11"/>
  <c r="AZ47" i="11" s="1"/>
  <c r="AC45" i="11"/>
  <c r="AC47" i="11" s="1"/>
  <c r="AB34" i="11"/>
  <c r="AW45" i="11"/>
  <c r="AW47" i="11" s="1"/>
  <c r="Q298" i="11"/>
  <c r="AD21" i="11"/>
  <c r="AY21" i="11" s="1"/>
  <c r="AD147" i="11"/>
  <c r="AY147" i="11" s="1"/>
  <c r="AD261" i="11"/>
  <c r="AY261" i="11" s="1"/>
  <c r="AD177" i="11"/>
  <c r="AY177" i="11" s="1"/>
  <c r="AV177" i="11" s="1"/>
  <c r="AC123" i="11"/>
  <c r="AX143" i="11"/>
  <c r="AD52" i="11"/>
  <c r="AY52" i="11" s="1"/>
  <c r="AC177" i="11"/>
  <c r="AC221" i="11"/>
  <c r="AC50" i="11"/>
  <c r="AD132" i="11"/>
  <c r="AY132" i="11" s="1"/>
  <c r="AC266" i="11"/>
  <c r="AD150" i="11"/>
  <c r="AY150" i="11" s="1"/>
  <c r="AD32" i="11"/>
  <c r="AY32" i="11" s="1"/>
  <c r="AD184" i="11"/>
  <c r="AY184" i="11" s="1"/>
  <c r="AC7" i="11"/>
  <c r="AW52" i="11"/>
  <c r="Z47" i="11"/>
  <c r="AW22" i="11"/>
  <c r="X15" i="11"/>
  <c r="AE15" i="11" s="1"/>
  <c r="AX240" i="11"/>
  <c r="AD93" i="11"/>
  <c r="AY93" i="11" s="1"/>
  <c r="AD45" i="11"/>
  <c r="AY45" i="11" s="1"/>
  <c r="AD201" i="11"/>
  <c r="AY201" i="11" s="1"/>
  <c r="AW50" i="11"/>
  <c r="AD172" i="11"/>
  <c r="AY172" i="11" s="1"/>
  <c r="AW139" i="11"/>
  <c r="AZ169" i="11"/>
  <c r="X23" i="11"/>
  <c r="AX86" i="11"/>
  <c r="AC181" i="11"/>
  <c r="AD86" i="11"/>
  <c r="AY86" i="11" s="1"/>
  <c r="AC159" i="11"/>
  <c r="AD159" i="11"/>
  <c r="AY159" i="11" s="1"/>
  <c r="AC93" i="11"/>
  <c r="AC201" i="11"/>
  <c r="AD160" i="11"/>
  <c r="AY160" i="11" s="1"/>
  <c r="AC88" i="11"/>
  <c r="AW88" i="11"/>
  <c r="AC118" i="11"/>
  <c r="AC172" i="11"/>
  <c r="AD96" i="11"/>
  <c r="AY96" i="11" s="1"/>
  <c r="AC145" i="11"/>
  <c r="AC212" i="11"/>
  <c r="AC107" i="11"/>
  <c r="Q17" i="11"/>
  <c r="Z284" i="11"/>
  <c r="AX255" i="11"/>
  <c r="AD197" i="11"/>
  <c r="AY197" i="11" s="1"/>
  <c r="AC98" i="11"/>
  <c r="AD253" i="11"/>
  <c r="AY253" i="11" s="1"/>
  <c r="AD35" i="11"/>
  <c r="AY35" i="11" s="1"/>
  <c r="AC55" i="11"/>
  <c r="X143" i="11"/>
  <c r="AW219" i="11"/>
  <c r="AD241" i="11"/>
  <c r="AY241" i="11" s="1"/>
  <c r="AD136" i="11"/>
  <c r="AY136" i="11" s="1"/>
  <c r="AC22" i="11"/>
  <c r="AW128" i="11"/>
  <c r="Q297" i="11"/>
  <c r="Z109" i="11"/>
  <c r="X70" i="11"/>
  <c r="AC48" i="11"/>
  <c r="AD48" i="11"/>
  <c r="AY48" i="11" s="1"/>
  <c r="AB137" i="11"/>
  <c r="AW253" i="11"/>
  <c r="AD7" i="11"/>
  <c r="AY7" i="11" s="1"/>
  <c r="AD110" i="11"/>
  <c r="AY110" i="11" s="1"/>
  <c r="AC160" i="11"/>
  <c r="AC158" i="11"/>
  <c r="AC219" i="11"/>
  <c r="AC253" i="11"/>
  <c r="AD182" i="11"/>
  <c r="AY182" i="11" s="1"/>
  <c r="Z34" i="11"/>
  <c r="AC136" i="11"/>
  <c r="AC187" i="11"/>
  <c r="X62" i="11"/>
  <c r="AC169" i="11"/>
  <c r="Q232" i="11"/>
  <c r="AD135" i="11"/>
  <c r="AY135" i="11" s="1"/>
  <c r="AW160" i="11"/>
  <c r="AD158" i="11"/>
  <c r="AY158" i="11" s="1"/>
  <c r="AC182" i="11"/>
  <c r="X162" i="11"/>
  <c r="AC135" i="11"/>
  <c r="AV97" i="11"/>
  <c r="AW110" i="11"/>
  <c r="AD55" i="11"/>
  <c r="AY55" i="11" s="1"/>
  <c r="AC147" i="11"/>
  <c r="AD98" i="11"/>
  <c r="AY98" i="11" s="1"/>
  <c r="AD107" i="11"/>
  <c r="AY107" i="11" s="1"/>
  <c r="AD22" i="11"/>
  <c r="AY22" i="11" s="1"/>
  <c r="Z137" i="11"/>
  <c r="Q255" i="11"/>
  <c r="Q296" i="11"/>
  <c r="AB39" i="11"/>
  <c r="Z41" i="11"/>
  <c r="Q90" i="11"/>
  <c r="X20" i="11"/>
  <c r="AC216" i="11"/>
  <c r="AC191" i="11"/>
  <c r="AW116" i="11"/>
  <c r="AD242" i="11"/>
  <c r="AY242" i="11" s="1"/>
  <c r="AD75" i="11"/>
  <c r="AY75" i="11" s="1"/>
  <c r="Z240" i="11"/>
  <c r="Q268" i="11"/>
  <c r="AC215" i="11"/>
  <c r="AD178" i="11"/>
  <c r="AY178" i="11" s="1"/>
  <c r="AD19" i="11"/>
  <c r="AY19" i="11" s="1"/>
  <c r="AC152" i="11"/>
  <c r="AX124" i="11"/>
  <c r="AC84" i="11"/>
  <c r="AC64" i="11"/>
  <c r="AD191" i="11"/>
  <c r="AY191" i="11" s="1"/>
  <c r="AD118" i="11"/>
  <c r="AY118" i="11" s="1"/>
  <c r="AB143" i="11"/>
  <c r="AC75" i="11"/>
  <c r="AD29" i="11"/>
  <c r="AY29" i="11" s="1"/>
  <c r="AD113" i="11"/>
  <c r="AY113" i="11" s="1"/>
  <c r="AC238" i="11"/>
  <c r="AC120" i="11"/>
  <c r="AC192" i="11"/>
  <c r="Q41" i="11"/>
  <c r="Q288" i="11"/>
  <c r="AD120" i="11"/>
  <c r="AY120" i="11" s="1"/>
  <c r="AC242" i="11"/>
  <c r="AC73" i="11"/>
  <c r="Q225" i="11"/>
  <c r="X248" i="11"/>
  <c r="X224" i="11"/>
  <c r="X39" i="11"/>
  <c r="AZ116" i="11"/>
  <c r="X255" i="11"/>
  <c r="AD125" i="11"/>
  <c r="AY125" i="11" s="1"/>
  <c r="AD131" i="11"/>
  <c r="AY131" i="11" s="1"/>
  <c r="X76" i="11"/>
  <c r="AC254" i="11"/>
  <c r="AB255" i="11"/>
  <c r="AB240" i="11"/>
  <c r="AD11" i="11"/>
  <c r="AY11" i="11" s="1"/>
  <c r="AD64" i="11"/>
  <c r="AY64" i="11" s="1"/>
  <c r="AC125" i="11"/>
  <c r="AD63" i="11"/>
  <c r="AY63" i="11" s="1"/>
  <c r="AW63" i="11"/>
  <c r="AB60" i="11"/>
  <c r="AX60" i="11" s="1"/>
  <c r="AX62" i="11" s="1"/>
  <c r="Z62" i="11"/>
  <c r="AD73" i="11"/>
  <c r="AY73" i="11" s="1"/>
  <c r="AD250" i="11"/>
  <c r="AY250" i="11" s="1"/>
  <c r="AD223" i="11"/>
  <c r="AY223" i="11" s="1"/>
  <c r="AD174" i="11"/>
  <c r="AY174" i="11" s="1"/>
  <c r="X284" i="11"/>
  <c r="AX232" i="10"/>
  <c r="AX268" i="10"/>
  <c r="X171" i="11"/>
  <c r="X92" i="11"/>
  <c r="AE92" i="11" s="1"/>
  <c r="X57" i="11"/>
  <c r="AE57" i="11" s="1"/>
  <c r="AB101" i="11"/>
  <c r="X101" i="11"/>
  <c r="AE101" i="11" s="1"/>
  <c r="AC61" i="11"/>
  <c r="AD61" i="11"/>
  <c r="AY61" i="11" s="1"/>
  <c r="AW61" i="11"/>
  <c r="AZ61" i="11"/>
  <c r="AW180" i="11"/>
  <c r="AZ180" i="11"/>
  <c r="AB36" i="11"/>
  <c r="AX36" i="11" s="1"/>
  <c r="X36" i="11"/>
  <c r="X87" i="11"/>
  <c r="AE87" i="11" s="1"/>
  <c r="AB24" i="11"/>
  <c r="AC24" i="11" s="1"/>
  <c r="Z26" i="11"/>
  <c r="AW221" i="11"/>
  <c r="AZ221" i="11"/>
  <c r="AW138" i="11"/>
  <c r="AZ138" i="11"/>
  <c r="AW261" i="11"/>
  <c r="AZ261" i="11"/>
  <c r="X53" i="11"/>
  <c r="AE53" i="11" s="1"/>
  <c r="AD211" i="11"/>
  <c r="AY211" i="11" s="1"/>
  <c r="AW211" i="11"/>
  <c r="AZ204" i="11"/>
  <c r="AW204" i="11"/>
  <c r="AD204" i="11"/>
  <c r="AY204" i="11" s="1"/>
  <c r="AC204" i="11"/>
  <c r="AB263" i="11"/>
  <c r="AC263" i="11" s="1"/>
  <c r="Z265" i="11"/>
  <c r="X8" i="11"/>
  <c r="AE8" i="11" s="1"/>
  <c r="Q10" i="11"/>
  <c r="AD84" i="11"/>
  <c r="AY84" i="11" s="1"/>
  <c r="AC112" i="11"/>
  <c r="X236" i="11"/>
  <c r="AW266" i="11"/>
  <c r="AD235" i="11"/>
  <c r="AY235" i="11" s="1"/>
  <c r="Z76" i="11"/>
  <c r="Z134" i="11"/>
  <c r="Z225" i="11"/>
  <c r="AC132" i="11"/>
  <c r="AC161" i="11"/>
  <c r="Q54" i="11"/>
  <c r="AD121" i="11"/>
  <c r="AY121" i="11" s="1"/>
  <c r="AC121" i="11"/>
  <c r="AC197" i="11"/>
  <c r="AC273" i="11"/>
  <c r="AD123" i="11"/>
  <c r="AY123" i="11" s="1"/>
  <c r="AD192" i="11"/>
  <c r="AY192" i="11" s="1"/>
  <c r="AD145" i="11"/>
  <c r="AY145" i="11" s="1"/>
  <c r="AW98" i="11"/>
  <c r="X49" i="11"/>
  <c r="AE49" i="11" s="1"/>
  <c r="X16" i="11"/>
  <c r="AE16" i="11" s="1"/>
  <c r="X78" i="11"/>
  <c r="AE78" i="11" s="1"/>
  <c r="AW100" i="11"/>
  <c r="AD100" i="11"/>
  <c r="AY100" i="11" s="1"/>
  <c r="AC100" i="11"/>
  <c r="AZ100" i="11"/>
  <c r="AB256" i="11"/>
  <c r="X65" i="11"/>
  <c r="AE65" i="11" s="1"/>
  <c r="AZ187" i="11"/>
  <c r="AW187" i="11"/>
  <c r="AD187" i="11"/>
  <c r="AY187" i="11" s="1"/>
  <c r="AB276" i="11"/>
  <c r="AX276" i="11" s="1"/>
  <c r="X276" i="11"/>
  <c r="AE276" i="11" s="1"/>
  <c r="AC52" i="11"/>
  <c r="AB35" i="11"/>
  <c r="AC35" i="11" s="1"/>
  <c r="AB211" i="11"/>
  <c r="AC184" i="11"/>
  <c r="AD67" i="11"/>
  <c r="AY67" i="11" s="1"/>
  <c r="AZ67" i="11"/>
  <c r="AW67" i="11"/>
  <c r="AC81" i="11"/>
  <c r="AW81" i="11"/>
  <c r="AZ81" i="11"/>
  <c r="AD81" i="11"/>
  <c r="AY81" i="11" s="1"/>
  <c r="X260" i="11"/>
  <c r="AW237" i="11"/>
  <c r="AD237" i="11"/>
  <c r="AY237" i="11" s="1"/>
  <c r="AC237" i="11"/>
  <c r="AB153" i="11"/>
  <c r="AX153" i="11" s="1"/>
  <c r="X153" i="11"/>
  <c r="AE153" i="11" s="1"/>
  <c r="AB20" i="11"/>
  <c r="Z185" i="11"/>
  <c r="AD116" i="11"/>
  <c r="AY116" i="11" s="1"/>
  <c r="AD112" i="11"/>
  <c r="AY112" i="11" s="1"/>
  <c r="AB124" i="11"/>
  <c r="AW256" i="11"/>
  <c r="AD258" i="11"/>
  <c r="AY258" i="11" s="1"/>
  <c r="Q59" i="11"/>
  <c r="AD94" i="11"/>
  <c r="AY94" i="11" s="1"/>
  <c r="AD263" i="11"/>
  <c r="AY263" i="11" s="1"/>
  <c r="AC269" i="11"/>
  <c r="AX252" i="11"/>
  <c r="AC261" i="11"/>
  <c r="AB252" i="11"/>
  <c r="AD179" i="11"/>
  <c r="AY179" i="11" s="1"/>
  <c r="AD128" i="11"/>
  <c r="AY128" i="11" s="1"/>
  <c r="AZ211" i="11"/>
  <c r="AW123" i="11"/>
  <c r="AC174" i="11"/>
  <c r="AD176" i="11"/>
  <c r="AY176" i="11" s="1"/>
  <c r="AC176" i="11"/>
  <c r="AD215" i="11"/>
  <c r="AY215" i="11" s="1"/>
  <c r="AD13" i="11"/>
  <c r="AY13" i="11" s="1"/>
  <c r="X111" i="11"/>
  <c r="AE111" i="11" s="1"/>
  <c r="X205" i="11"/>
  <c r="AE205" i="11" s="1"/>
  <c r="AB271" i="11"/>
  <c r="AX271" i="11" s="1"/>
  <c r="X271" i="11"/>
  <c r="X126" i="11"/>
  <c r="AE126" i="11" s="1"/>
  <c r="AZ164" i="11"/>
  <c r="AW164" i="11"/>
  <c r="AD164" i="11"/>
  <c r="AY164" i="11" s="1"/>
  <c r="AZ42" i="11"/>
  <c r="AC42" i="11"/>
  <c r="AW42" i="11"/>
  <c r="AZ195" i="11"/>
  <c r="AW195" i="11"/>
  <c r="AD195" i="11"/>
  <c r="AY195" i="11" s="1"/>
  <c r="AW245" i="11"/>
  <c r="AC245" i="11"/>
  <c r="AD245" i="11"/>
  <c r="AY245" i="11" s="1"/>
  <c r="AZ245" i="11"/>
  <c r="AD219" i="11"/>
  <c r="AY219" i="11" s="1"/>
  <c r="AB231" i="11"/>
  <c r="AX231" i="11" s="1"/>
  <c r="X231" i="11"/>
  <c r="AE231" i="11" s="1"/>
  <c r="AB103" i="11"/>
  <c r="AX103" i="11" s="1"/>
  <c r="X103" i="11"/>
  <c r="AE103" i="11" s="1"/>
  <c r="AW32" i="11"/>
  <c r="AZ32" i="11"/>
  <c r="AB202" i="11"/>
  <c r="AX202" i="11" s="1"/>
  <c r="AX203" i="11" s="1"/>
  <c r="X202" i="11"/>
  <c r="X82" i="11"/>
  <c r="AE82" i="11" s="1"/>
  <c r="AB67" i="11"/>
  <c r="AC67" i="11" s="1"/>
  <c r="X28" i="11"/>
  <c r="AE28" i="11" s="1"/>
  <c r="AZ181" i="11"/>
  <c r="AW181" i="11"/>
  <c r="AB155" i="11"/>
  <c r="AX155" i="11" s="1"/>
  <c r="X155" i="11"/>
  <c r="AE155" i="11" s="1"/>
  <c r="AB257" i="11"/>
  <c r="AX257" i="11" s="1"/>
  <c r="X257" i="11"/>
  <c r="AB105" i="11"/>
  <c r="AB283" i="11" s="1"/>
  <c r="Z283" i="11"/>
  <c r="AW193" i="11"/>
  <c r="AD193" i="11"/>
  <c r="AY193" i="11" s="1"/>
  <c r="AZ193" i="11"/>
  <c r="AC193" i="11"/>
  <c r="AB129" i="11"/>
  <c r="AX129" i="11" s="1"/>
  <c r="AX130" i="11" s="1"/>
  <c r="X129" i="11"/>
  <c r="Q293" i="11"/>
  <c r="X265" i="11"/>
  <c r="AD152" i="11"/>
  <c r="AY152" i="11" s="1"/>
  <c r="AD161" i="11"/>
  <c r="AY161" i="11" s="1"/>
  <c r="AD60" i="11"/>
  <c r="AY60" i="11" s="1"/>
  <c r="X185" i="11"/>
  <c r="AC227" i="11"/>
  <c r="AC116" i="11"/>
  <c r="Q292" i="11"/>
  <c r="AD166" i="11"/>
  <c r="AY166" i="11" s="1"/>
  <c r="Q173" i="11"/>
  <c r="AD180" i="11"/>
  <c r="AY180" i="11" s="1"/>
  <c r="Z124" i="11"/>
  <c r="Z143" i="11"/>
  <c r="AC213" i="11"/>
  <c r="AD189" i="11"/>
  <c r="AY189" i="11" s="1"/>
  <c r="AD254" i="11"/>
  <c r="AY254" i="11" s="1"/>
  <c r="AD27" i="11"/>
  <c r="AY27" i="11" s="1"/>
  <c r="AC247" i="11"/>
  <c r="AC170" i="11"/>
  <c r="Z252" i="11"/>
  <c r="AD234" i="11"/>
  <c r="AY234" i="11" s="1"/>
  <c r="AD170" i="11"/>
  <c r="AY170" i="11" s="1"/>
  <c r="Z255" i="11"/>
  <c r="AW269" i="11"/>
  <c r="AC250" i="11"/>
  <c r="AC142" i="11"/>
  <c r="AC13" i="11"/>
  <c r="AD216" i="11"/>
  <c r="AY216" i="11" s="1"/>
  <c r="AZ216" i="11"/>
  <c r="AW216" i="11"/>
  <c r="AB206" i="11"/>
  <c r="AX206" i="11" s="1"/>
  <c r="X206" i="11"/>
  <c r="AE206" i="11" s="1"/>
  <c r="AW120" i="11"/>
  <c r="AZ120" i="11"/>
  <c r="X43" i="11"/>
  <c r="AE43" i="11" s="1"/>
  <c r="AB214" i="11"/>
  <c r="AX214" i="11" s="1"/>
  <c r="X214" i="11"/>
  <c r="AB195" i="11"/>
  <c r="AC195" i="11" s="1"/>
  <c r="Z198" i="11"/>
  <c r="AW242" i="11"/>
  <c r="AZ242" i="11"/>
  <c r="AW264" i="11"/>
  <c r="AZ264" i="11"/>
  <c r="AC264" i="11"/>
  <c r="AD264" i="11"/>
  <c r="AY264" i="11" s="1"/>
  <c r="AB69" i="11"/>
  <c r="AX69" i="11" s="1"/>
  <c r="X69" i="11"/>
  <c r="AE69" i="11" s="1"/>
  <c r="AW238" i="11"/>
  <c r="AZ238" i="11"/>
  <c r="AD238" i="11"/>
  <c r="AY238" i="11" s="1"/>
  <c r="AB21" i="11"/>
  <c r="AB23" i="11" s="1"/>
  <c r="Z23" i="11"/>
  <c r="AW113" i="11"/>
  <c r="AZ113" i="11"/>
  <c r="AZ131" i="11"/>
  <c r="AW131" i="11"/>
  <c r="AB190" i="11"/>
  <c r="X190" i="11"/>
  <c r="AW169" i="11"/>
  <c r="AC9" i="11"/>
  <c r="Z248" i="11"/>
  <c r="AD269" i="11"/>
  <c r="AY269" i="11" s="1"/>
  <c r="Z162" i="11"/>
  <c r="Q104" i="11"/>
  <c r="Z119" i="11"/>
  <c r="Z236" i="11"/>
  <c r="AD213" i="11"/>
  <c r="AY213" i="11" s="1"/>
  <c r="AC189" i="11"/>
  <c r="AC128" i="11"/>
  <c r="AC223" i="11"/>
  <c r="Q294" i="11"/>
  <c r="AD221" i="11"/>
  <c r="AY221" i="11" s="1"/>
  <c r="Z20" i="11"/>
  <c r="AC27" i="11"/>
  <c r="AD142" i="11"/>
  <c r="AY142" i="11" s="1"/>
  <c r="AW13" i="11"/>
  <c r="AW235" i="11"/>
  <c r="AZ235" i="11"/>
  <c r="AC258" i="11"/>
  <c r="AW132" i="11"/>
  <c r="AZ132" i="11"/>
  <c r="X243" i="11"/>
  <c r="AE243" i="11" s="1"/>
  <c r="AZ161" i="11"/>
  <c r="AW161" i="11"/>
  <c r="AW250" i="11"/>
  <c r="AZ250" i="11"/>
  <c r="AD9" i="11"/>
  <c r="AY9" i="11" s="1"/>
  <c r="AZ9" i="11"/>
  <c r="AW9" i="11"/>
  <c r="X151" i="11"/>
  <c r="AE151" i="11" s="1"/>
  <c r="Q156" i="11"/>
  <c r="Q291" i="11"/>
  <c r="AW223" i="11"/>
  <c r="AZ223" i="11"/>
  <c r="AW273" i="11"/>
  <c r="AZ273" i="11"/>
  <c r="AD273" i="11"/>
  <c r="AY273" i="11" s="1"/>
  <c r="AB89" i="11"/>
  <c r="AX89" i="11" s="1"/>
  <c r="X89" i="11"/>
  <c r="AE89" i="11" s="1"/>
  <c r="AW179" i="11"/>
  <c r="AZ179" i="11"/>
  <c r="AC179" i="11"/>
  <c r="AW247" i="11"/>
  <c r="AZ247" i="11"/>
  <c r="AC19" i="11"/>
  <c r="AB11" i="11"/>
  <c r="Z14" i="11"/>
  <c r="AB229" i="11"/>
  <c r="X229" i="11"/>
  <c r="AE229" i="11" s="1"/>
  <c r="AZ227" i="11"/>
  <c r="AD227" i="11"/>
  <c r="AY227" i="11" s="1"/>
  <c r="AW227" i="11"/>
  <c r="X267" i="11"/>
  <c r="AE267" i="11" s="1"/>
  <c r="AM278" i="10"/>
  <c r="AI240" i="10"/>
  <c r="AI104" i="10" s="1"/>
  <c r="AJ240" i="10"/>
  <c r="AJ104" i="10" s="1"/>
  <c r="AP240" i="10"/>
  <c r="AP104" i="10" s="1"/>
  <c r="AW30" i="10"/>
  <c r="AW71" i="10" s="1"/>
  <c r="AJ85" i="10"/>
  <c r="AJ90" i="10"/>
  <c r="AR185" i="10"/>
  <c r="AR66" i="10"/>
  <c r="AR236" i="10" s="1"/>
  <c r="AR23" i="10" s="1"/>
  <c r="AP85" i="10"/>
  <c r="AP90" i="10" s="1"/>
  <c r="AR30" i="10"/>
  <c r="AR71" i="10" s="1"/>
  <c r="AV156" i="10"/>
  <c r="AS30" i="10"/>
  <c r="AS71" i="10"/>
  <c r="AI85" i="10"/>
  <c r="AI90" i="10"/>
  <c r="AS203" i="10"/>
  <c r="AS244" i="10" s="1"/>
  <c r="AS34" i="10" s="1"/>
  <c r="AS37" i="10" s="1"/>
  <c r="AS255" i="10" s="1"/>
  <c r="AF248" i="10"/>
  <c r="AV137" i="10"/>
  <c r="AL85" i="10"/>
  <c r="AL90" i="10"/>
  <c r="V30" i="10"/>
  <c r="V71" i="10" s="1"/>
  <c r="AO85" i="10"/>
  <c r="AO90" i="10" s="1"/>
  <c r="AQ85" i="10"/>
  <c r="AQ90" i="10"/>
  <c r="AH85" i="10"/>
  <c r="AH90" i="10" s="1"/>
  <c r="AN51" i="10"/>
  <c r="AX131" i="10"/>
  <c r="AW156" i="10"/>
  <c r="AW203" i="10" s="1"/>
  <c r="AW244" i="10" s="1"/>
  <c r="AW34" i="10" s="1"/>
  <c r="AW37" i="10" s="1"/>
  <c r="AW255" i="10" s="1"/>
  <c r="AX237" i="10"/>
  <c r="Y51" i="10"/>
  <c r="Y240" i="10" s="1"/>
  <c r="Y104" i="10" s="1"/>
  <c r="X240" i="10"/>
  <c r="X104" i="10" s="1"/>
  <c r="AX60" i="10"/>
  <c r="AV62" i="10"/>
  <c r="AV80" i="10" s="1"/>
  <c r="AX15" i="10"/>
  <c r="AV17" i="10"/>
  <c r="AX86" i="10"/>
  <c r="W149" i="10"/>
  <c r="AS144" i="10"/>
  <c r="Q149" i="11" s="1"/>
  <c r="AV109" i="10"/>
  <c r="AX105" i="10"/>
  <c r="AX48" i="10"/>
  <c r="AX42" i="10"/>
  <c r="AX260" i="10"/>
  <c r="AW262" i="10"/>
  <c r="AX21" i="10"/>
  <c r="AX120" i="10"/>
  <c r="AV130" i="10"/>
  <c r="AX128" i="10"/>
  <c r="AX35" i="10"/>
  <c r="AV217" i="10"/>
  <c r="AX211" i="10"/>
  <c r="AV239" i="11"/>
  <c r="AS268" i="11"/>
  <c r="AV218" i="11"/>
  <c r="AZ128" i="11"/>
  <c r="BC266" i="11"/>
  <c r="BB266" i="11" s="1"/>
  <c r="BB268" i="11" s="1"/>
  <c r="AU29" i="11"/>
  <c r="AJ297" i="11"/>
  <c r="X283" i="11"/>
  <c r="AT277" i="11"/>
  <c r="AK292" i="11"/>
  <c r="AT130" i="11"/>
  <c r="AB47" i="11"/>
  <c r="AW105" i="11"/>
  <c r="AW283" i="11" s="1"/>
  <c r="AS91" i="11"/>
  <c r="AS289" i="11" s="1"/>
  <c r="AK286" i="11"/>
  <c r="AD105" i="11"/>
  <c r="AY105" i="11" s="1"/>
  <c r="AY283" i="11" s="1"/>
  <c r="AS109" i="11"/>
  <c r="AK259" i="11"/>
  <c r="X109" i="11"/>
  <c r="BC29" i="11"/>
  <c r="BB29" i="11" s="1"/>
  <c r="BC105" i="11"/>
  <c r="BC283" i="11" s="1"/>
  <c r="AJ99" i="11"/>
  <c r="AK232" i="11"/>
  <c r="AK294" i="11"/>
  <c r="AU209" i="11"/>
  <c r="BC150" i="11"/>
  <c r="BB150" i="11" s="1"/>
  <c r="BD268" i="11"/>
  <c r="AT268" i="11"/>
  <c r="AS284" i="11"/>
  <c r="AV251" i="11"/>
  <c r="BC134" i="11"/>
  <c r="AU96" i="11"/>
  <c r="AX45" i="11"/>
  <c r="AX47" i="11" s="1"/>
  <c r="AT232" i="11"/>
  <c r="AU228" i="11"/>
  <c r="AU267" i="11"/>
  <c r="AU268" i="11" s="1"/>
  <c r="BD105" i="11"/>
  <c r="AT283" i="11"/>
  <c r="X26" i="11"/>
  <c r="AZ105" i="11"/>
  <c r="AZ283" i="11" s="1"/>
  <c r="AE283" i="11"/>
  <c r="AK293" i="11"/>
  <c r="AT162" i="11"/>
  <c r="AW24" i="11"/>
  <c r="AW26" i="11" s="1"/>
  <c r="AK288" i="11"/>
  <c r="AT51" i="11"/>
  <c r="AK162" i="11"/>
  <c r="AK44" i="11"/>
  <c r="AD24" i="11"/>
  <c r="AY24" i="11" s="1"/>
  <c r="AB295" i="11"/>
  <c r="AX172" i="11"/>
  <c r="AZ24" i="11"/>
  <c r="AZ26" i="11" s="1"/>
  <c r="AX91" i="11"/>
  <c r="AU89" i="11"/>
  <c r="AS217" i="11"/>
  <c r="AU211" i="11"/>
  <c r="AJ298" i="11"/>
  <c r="AJ90" i="11"/>
  <c r="AU150" i="11"/>
  <c r="AS298" i="11"/>
  <c r="AU255" i="11"/>
  <c r="AV95" i="11"/>
  <c r="AU26" i="11"/>
  <c r="AU229" i="11"/>
  <c r="AS236" i="11"/>
  <c r="AS296" i="11"/>
  <c r="BC145" i="11"/>
  <c r="BB145" i="11" s="1"/>
  <c r="AW91" i="11"/>
  <c r="AX72" i="11"/>
  <c r="AX76" i="11" s="1"/>
  <c r="AT109" i="11"/>
  <c r="AB76" i="11"/>
  <c r="AU43" i="11"/>
  <c r="AU44" i="11" s="1"/>
  <c r="AU104" i="11"/>
  <c r="AT44" i="11"/>
  <c r="BB43" i="11"/>
  <c r="AZ91" i="11"/>
  <c r="Q99" i="11"/>
  <c r="Q289" i="11"/>
  <c r="AC115" i="11"/>
  <c r="AX115" i="11"/>
  <c r="AX224" i="11"/>
  <c r="AB225" i="11"/>
  <c r="AB119" i="11"/>
  <c r="AB185" i="11"/>
  <c r="AX178" i="11"/>
  <c r="AC178" i="11"/>
  <c r="AZ258" i="11"/>
  <c r="AZ222" i="11"/>
  <c r="AW168" i="11"/>
  <c r="AD168" i="11"/>
  <c r="AY168" i="11" s="1"/>
  <c r="AZ168" i="11"/>
  <c r="AC168" i="11"/>
  <c r="BD166" i="11"/>
  <c r="BB166" i="11" s="1"/>
  <c r="AT286" i="11"/>
  <c r="AX266" i="11"/>
  <c r="AD31" i="11"/>
  <c r="AW31" i="11"/>
  <c r="X34" i="11"/>
  <c r="AC31" i="11"/>
  <c r="BC154" i="11"/>
  <c r="BB154" i="11" s="1"/>
  <c r="BB295" i="11" s="1"/>
  <c r="AU154" i="11"/>
  <c r="AU295" i="11" s="1"/>
  <c r="AS295" i="11"/>
  <c r="AS156" i="11"/>
  <c r="AX246" i="11"/>
  <c r="AB248" i="11"/>
  <c r="AC246" i="11"/>
  <c r="AD12" i="11"/>
  <c r="AW12" i="11"/>
  <c r="AC12" i="11"/>
  <c r="X14" i="11"/>
  <c r="AX56" i="11"/>
  <c r="AC56" i="11"/>
  <c r="AX94" i="11"/>
  <c r="AC94" i="11"/>
  <c r="AC131" i="11"/>
  <c r="AB134" i="11"/>
  <c r="AX131" i="11"/>
  <c r="BD11" i="11"/>
  <c r="BD14" i="11" s="1"/>
  <c r="BD217" i="11"/>
  <c r="AT41" i="11"/>
  <c r="AX29" i="11"/>
  <c r="AC29" i="11"/>
  <c r="AC200" i="11"/>
  <c r="AD200" i="11"/>
  <c r="AW200" i="11"/>
  <c r="AX63" i="11"/>
  <c r="AC63" i="11"/>
  <c r="AX274" i="11"/>
  <c r="AC274" i="11"/>
  <c r="AB162" i="11"/>
  <c r="AC157" i="11"/>
  <c r="AX157" i="11"/>
  <c r="AX58" i="11"/>
  <c r="AC58" i="11"/>
  <c r="AU105" i="11"/>
  <c r="AD91" i="11"/>
  <c r="AY91" i="11" s="1"/>
  <c r="AU54" i="11"/>
  <c r="AU11" i="11"/>
  <c r="AU14" i="11" s="1"/>
  <c r="AC113" i="11"/>
  <c r="AX113" i="11"/>
  <c r="AW102" i="11"/>
  <c r="AD102" i="11"/>
  <c r="AC102" i="11"/>
  <c r="AW40" i="11"/>
  <c r="AC40" i="11"/>
  <c r="AD40" i="11"/>
  <c r="AX235" i="11"/>
  <c r="AC235" i="11"/>
  <c r="AW133" i="11"/>
  <c r="X134" i="11"/>
  <c r="AD133" i="11"/>
  <c r="AY133" i="11" s="1"/>
  <c r="AC133" i="11"/>
  <c r="AW208" i="11"/>
  <c r="AD208" i="11"/>
  <c r="AC208" i="11"/>
  <c r="AC180" i="11"/>
  <c r="AX180" i="11"/>
  <c r="AX77" i="11"/>
  <c r="AC77" i="11"/>
  <c r="BC19" i="11"/>
  <c r="BB19" i="11" s="1"/>
  <c r="AU19" i="11"/>
  <c r="AU20" i="11" s="1"/>
  <c r="AW249" i="11"/>
  <c r="X252" i="11"/>
  <c r="AD249" i="11"/>
  <c r="AC249" i="11"/>
  <c r="AC166" i="11"/>
  <c r="AX166" i="11"/>
  <c r="AU233" i="11"/>
  <c r="AU236" i="11" s="1"/>
  <c r="AU48" i="11"/>
  <c r="AU51" i="11" s="1"/>
  <c r="AU37" i="11"/>
  <c r="AW226" i="11"/>
  <c r="AD226" i="11"/>
  <c r="AC226" i="11"/>
  <c r="AW122" i="11"/>
  <c r="AC122" i="11"/>
  <c r="X124" i="11"/>
  <c r="AD122" i="11"/>
  <c r="BC40" i="11"/>
  <c r="BB40" i="11" s="1"/>
  <c r="BD232" i="11"/>
  <c r="AS41" i="11"/>
  <c r="AS23" i="11"/>
  <c r="AU71" i="11"/>
  <c r="AT284" i="11"/>
  <c r="AU145" i="11"/>
  <c r="AS62" i="11"/>
  <c r="BD114" i="11"/>
  <c r="AT10" i="11"/>
  <c r="AU198" i="11"/>
  <c r="BD71" i="11"/>
  <c r="AU9" i="11"/>
  <c r="AU10" i="11" s="1"/>
  <c r="AS290" i="11"/>
  <c r="BB176" i="11"/>
  <c r="BB242" i="11"/>
  <c r="AU59" i="11"/>
  <c r="AU134" i="11"/>
  <c r="AS293" i="11"/>
  <c r="BD260" i="11"/>
  <c r="AU260" i="11"/>
  <c r="AU262" i="11" s="1"/>
  <c r="AT262" i="11"/>
  <c r="BC229" i="11"/>
  <c r="BC232" i="11" s="1"/>
  <c r="AT293" i="11"/>
  <c r="AU166" i="11"/>
  <c r="BD27" i="11"/>
  <c r="BD30" i="11" s="1"/>
  <c r="AT30" i="11"/>
  <c r="BC259" i="11"/>
  <c r="BD193" i="11"/>
  <c r="AU193" i="11"/>
  <c r="BD91" i="11"/>
  <c r="BD99" i="11" s="1"/>
  <c r="AT99" i="11"/>
  <c r="BD222" i="11"/>
  <c r="BD225" i="11" s="1"/>
  <c r="AT225" i="11"/>
  <c r="BB75" i="11"/>
  <c r="BD76" i="11"/>
  <c r="AU27" i="11"/>
  <c r="BC87" i="11"/>
  <c r="BB87" i="11" s="1"/>
  <c r="AU87" i="11"/>
  <c r="AS292" i="11"/>
  <c r="BD199" i="11"/>
  <c r="BB199" i="11" s="1"/>
  <c r="AU188" i="11"/>
  <c r="BC263" i="11"/>
  <c r="AU263" i="11"/>
  <c r="AU265" i="11" s="1"/>
  <c r="AS265" i="11"/>
  <c r="AT47" i="11"/>
  <c r="BD45" i="11"/>
  <c r="BD47" i="11" s="1"/>
  <c r="BD208" i="11"/>
  <c r="BD210" i="11" s="1"/>
  <c r="AT210" i="11"/>
  <c r="BB201" i="11"/>
  <c r="BC203" i="11"/>
  <c r="BD139" i="11"/>
  <c r="AU139" i="11"/>
  <c r="AT143" i="11"/>
  <c r="BD21" i="11"/>
  <c r="BB21" i="11" s="1"/>
  <c r="BB23" i="11" s="1"/>
  <c r="AT23" i="11"/>
  <c r="BC245" i="11"/>
  <c r="AS248" i="11"/>
  <c r="AU245" i="11"/>
  <c r="AU248" i="11" s="1"/>
  <c r="AU206" i="11"/>
  <c r="AS210" i="11"/>
  <c r="BC206" i="11"/>
  <c r="BB206" i="11" s="1"/>
  <c r="BC16" i="11"/>
  <c r="AS17" i="11"/>
  <c r="AU16" i="11"/>
  <c r="AU17" i="11" s="1"/>
  <c r="BD181" i="11"/>
  <c r="AT294" i="11"/>
  <c r="AU181" i="11"/>
  <c r="BD104" i="11"/>
  <c r="BB101" i="11"/>
  <c r="BD52" i="11"/>
  <c r="BD54" i="11" s="1"/>
  <c r="AT54" i="11"/>
  <c r="BC136" i="11"/>
  <c r="AU136" i="11"/>
  <c r="AS137" i="11"/>
  <c r="BC177" i="11"/>
  <c r="BB177" i="11" s="1"/>
  <c r="AU177" i="11"/>
  <c r="BB214" i="11"/>
  <c r="BC74" i="11"/>
  <c r="BB74" i="11" s="1"/>
  <c r="AS76" i="11"/>
  <c r="AU74" i="11"/>
  <c r="AU76" i="11" s="1"/>
  <c r="BC121" i="11"/>
  <c r="AS124" i="11"/>
  <c r="AU121" i="11"/>
  <c r="AU124" i="11" s="1"/>
  <c r="BC118" i="11"/>
  <c r="BB118" i="11" s="1"/>
  <c r="AS119" i="11"/>
  <c r="AU118" i="11"/>
  <c r="AU119" i="11" s="1"/>
  <c r="BC14" i="11"/>
  <c r="AT288" i="11"/>
  <c r="AU214" i="11"/>
  <c r="BD31" i="11"/>
  <c r="BD34" i="11" s="1"/>
  <c r="AT34" i="11"/>
  <c r="AU125" i="11"/>
  <c r="AU127" i="11" s="1"/>
  <c r="AS90" i="11"/>
  <c r="AU114" i="11"/>
  <c r="BC188" i="11"/>
  <c r="BC194" i="11" s="1"/>
  <c r="BD79" i="11"/>
  <c r="AT80" i="11"/>
  <c r="AT298" i="11"/>
  <c r="AU79" i="11"/>
  <c r="AU80" i="11" s="1"/>
  <c r="BD117" i="11"/>
  <c r="BB117" i="11" s="1"/>
  <c r="AT119" i="11"/>
  <c r="BB86" i="11"/>
  <c r="BC42" i="11"/>
  <c r="AS44" i="11"/>
  <c r="BB83" i="11"/>
  <c r="BC85" i="11"/>
  <c r="BC159" i="11"/>
  <c r="BB159" i="11" s="1"/>
  <c r="BB162" i="11" s="1"/>
  <c r="AS162" i="11"/>
  <c r="AU159" i="11"/>
  <c r="AU162" i="11" s="1"/>
  <c r="AU199" i="11"/>
  <c r="AU203" i="11" s="1"/>
  <c r="AS286" i="11"/>
  <c r="AS127" i="11"/>
  <c r="AS297" i="11"/>
  <c r="AU128" i="11"/>
  <c r="AU130" i="11" s="1"/>
  <c r="AS130" i="11"/>
  <c r="BC128" i="11"/>
  <c r="BB72" i="11"/>
  <c r="AT217" i="11"/>
  <c r="BC46" i="11"/>
  <c r="BB46" i="11" s="1"/>
  <c r="AU46" i="11"/>
  <c r="AU47" i="11" s="1"/>
  <c r="BC98" i="11"/>
  <c r="BB98" i="11" s="1"/>
  <c r="AU98" i="11"/>
  <c r="AU21" i="11"/>
  <c r="AU23" i="11" s="1"/>
  <c r="AU208" i="11"/>
  <c r="BC274" i="11"/>
  <c r="AS277" i="11"/>
  <c r="AU274" i="11"/>
  <c r="AU277" i="11" s="1"/>
  <c r="BC251" i="11"/>
  <c r="AU251" i="11"/>
  <c r="AU252" i="11" s="1"/>
  <c r="AS252" i="11"/>
  <c r="BD247" i="11"/>
  <c r="BD248" i="11" s="1"/>
  <c r="AT248" i="11"/>
  <c r="BC241" i="11"/>
  <c r="AU241" i="11"/>
  <c r="AU244" i="11" s="1"/>
  <c r="AS244" i="11"/>
  <c r="BC237" i="11"/>
  <c r="AU237" i="11"/>
  <c r="AU240" i="11" s="1"/>
  <c r="AS240" i="11"/>
  <c r="BB195" i="11"/>
  <c r="BB198" i="11" s="1"/>
  <c r="BC198" i="11"/>
  <c r="BD135" i="11"/>
  <c r="AT137" i="11"/>
  <c r="AU135" i="11"/>
  <c r="BD269" i="11"/>
  <c r="BD272" i="11" s="1"/>
  <c r="AT272" i="11"/>
  <c r="BD81" i="11"/>
  <c r="AT85" i="11"/>
  <c r="BD164" i="11"/>
  <c r="BB164" i="11" s="1"/>
  <c r="AT173" i="11"/>
  <c r="BC140" i="11"/>
  <c r="BB140" i="11" s="1"/>
  <c r="AU140" i="11"/>
  <c r="AT265" i="11"/>
  <c r="BD297" i="11"/>
  <c r="AT296" i="11"/>
  <c r="AS143" i="11"/>
  <c r="AU81" i="11"/>
  <c r="AU85" i="11" s="1"/>
  <c r="BD256" i="11"/>
  <c r="BD259" i="11" s="1"/>
  <c r="AT259" i="11"/>
  <c r="AU269" i="11"/>
  <c r="AU272" i="11" s="1"/>
  <c r="AU256" i="11"/>
  <c r="AU259" i="11" s="1"/>
  <c r="AU164" i="11"/>
  <c r="AU222" i="11"/>
  <c r="AU225" i="11" s="1"/>
  <c r="BD151" i="11"/>
  <c r="AT291" i="11"/>
  <c r="AU151" i="11"/>
  <c r="BD186" i="11"/>
  <c r="AU186" i="11"/>
  <c r="AT194" i="11"/>
  <c r="BC163" i="11"/>
  <c r="BB163" i="11" s="1"/>
  <c r="AU163" i="11"/>
  <c r="BD63" i="11"/>
  <c r="AU63" i="11"/>
  <c r="AU66" i="11" s="1"/>
  <c r="AT66" i="11"/>
  <c r="BD61" i="11"/>
  <c r="AU61" i="11"/>
  <c r="AT62" i="11"/>
  <c r="AT289" i="11"/>
  <c r="BD233" i="11"/>
  <c r="BB233" i="11" s="1"/>
  <c r="AT292" i="11"/>
  <c r="AT236" i="11"/>
  <c r="BB133" i="11"/>
  <c r="BB134" i="11" s="1"/>
  <c r="BD134" i="11"/>
  <c r="BC31" i="11"/>
  <c r="AS34" i="11"/>
  <c r="AU31" i="11"/>
  <c r="AU34" i="11" s="1"/>
  <c r="AS288" i="11"/>
  <c r="BB77" i="11"/>
  <c r="BC80" i="11"/>
  <c r="BD26" i="11"/>
  <c r="BB24" i="11"/>
  <c r="BB26" i="11" s="1"/>
  <c r="BB209" i="11"/>
  <c r="BB271" i="11"/>
  <c r="BC272" i="11"/>
  <c r="BB88" i="11"/>
  <c r="BB100" i="11"/>
  <c r="BC104" i="11"/>
  <c r="BB56" i="11"/>
  <c r="BB59" i="11" s="1"/>
  <c r="BC59" i="11"/>
  <c r="BB28" i="11"/>
  <c r="BB113" i="11"/>
  <c r="BB114" i="11" s="1"/>
  <c r="BC114" i="11"/>
  <c r="BC38" i="11"/>
  <c r="BB38" i="11" s="1"/>
  <c r="AU38" i="11"/>
  <c r="AU41" i="11" s="1"/>
  <c r="BC23" i="11"/>
  <c r="BD124" i="11"/>
  <c r="BB120" i="11"/>
  <c r="BB97" i="11"/>
  <c r="BB218" i="11"/>
  <c r="BC225" i="11"/>
  <c r="BB138" i="11"/>
  <c r="AB144" i="10"/>
  <c r="BC236" i="11"/>
  <c r="AZ266" i="11"/>
  <c r="BC54" i="11"/>
  <c r="BB48" i="11"/>
  <c r="BC51" i="11"/>
  <c r="BB7" i="11"/>
  <c r="BC10" i="11"/>
  <c r="AZ253" i="11"/>
  <c r="BB125" i="11"/>
  <c r="BB127" i="11" s="1"/>
  <c r="BC127" i="11"/>
  <c r="BB50" i="11"/>
  <c r="BB35" i="11"/>
  <c r="BB37" i="11" s="1"/>
  <c r="BC37" i="11"/>
  <c r="AZ233" i="11"/>
  <c r="BB9" i="11"/>
  <c r="BB60" i="11"/>
  <c r="BC62" i="11"/>
  <c r="BB253" i="11"/>
  <c r="BB255" i="11" s="1"/>
  <c r="BC255" i="11"/>
  <c r="AZ52" i="11"/>
  <c r="BB67" i="11"/>
  <c r="BB71" i="11" s="1"/>
  <c r="BC71" i="11"/>
  <c r="BB18" i="11"/>
  <c r="AZ106" i="11"/>
  <c r="BB165" i="11"/>
  <c r="BB184" i="11"/>
  <c r="BB211" i="11"/>
  <c r="BC217" i="11"/>
  <c r="BB106" i="11"/>
  <c r="BB169" i="11"/>
  <c r="BC294" i="11"/>
  <c r="AV79" i="11"/>
  <c r="AV207" i="11"/>
  <c r="AV108" i="11"/>
  <c r="AV46" i="11"/>
  <c r="AV196" i="11"/>
  <c r="AV140" i="11"/>
  <c r="AV228" i="11"/>
  <c r="AV33" i="11"/>
  <c r="H116" i="10"/>
  <c r="H12" i="10"/>
  <c r="H29" i="10"/>
  <c r="H46" i="10"/>
  <c r="H55" i="10"/>
  <c r="H63" i="10"/>
  <c r="H75" i="10"/>
  <c r="H83" i="10"/>
  <c r="H97" i="10"/>
  <c r="H105" i="10"/>
  <c r="H112" i="10"/>
  <c r="H120" i="10"/>
  <c r="H136" i="10"/>
  <c r="H151" i="10"/>
  <c r="H158" i="10"/>
  <c r="H171" i="10"/>
  <c r="H178" i="10"/>
  <c r="H192" i="10"/>
  <c r="H207" i="10"/>
  <c r="H214" i="10"/>
  <c r="H221" i="10"/>
  <c r="H228" i="10"/>
  <c r="H235" i="10"/>
  <c r="H243" i="10"/>
  <c r="H251" i="10"/>
  <c r="H260" i="10"/>
  <c r="H154" i="10"/>
  <c r="H7" i="10"/>
  <c r="H13" i="10"/>
  <c r="H39" i="10"/>
  <c r="H56" i="10"/>
  <c r="H92" i="10"/>
  <c r="H113" i="10"/>
  <c r="H121" i="10"/>
  <c r="H129" i="10"/>
  <c r="H138" i="10"/>
  <c r="H145" i="10"/>
  <c r="H152" i="10"/>
  <c r="H159" i="10"/>
  <c r="H166" i="10"/>
  <c r="H172" i="10"/>
  <c r="H179" i="10"/>
  <c r="H187" i="10"/>
  <c r="H193" i="10"/>
  <c r="H201" i="10"/>
  <c r="H208" i="10"/>
  <c r="H215" i="10"/>
  <c r="H222" i="10"/>
  <c r="H229" i="10"/>
  <c r="H261" i="10"/>
  <c r="H270" i="10"/>
  <c r="H64" i="10"/>
  <c r="H22" i="10"/>
  <c r="H48" i="10"/>
  <c r="H33" i="10"/>
  <c r="H87" i="10"/>
  <c r="H264" i="10"/>
  <c r="H24" i="10"/>
  <c r="H32" i="10"/>
  <c r="H40" i="10"/>
  <c r="H49" i="10"/>
  <c r="H57" i="10"/>
  <c r="H65" i="10"/>
  <c r="H78" i="10"/>
  <c r="H93" i="10"/>
  <c r="H100" i="10"/>
  <c r="H107" i="10"/>
  <c r="H122" i="10"/>
  <c r="H131" i="10"/>
  <c r="H139" i="10"/>
  <c r="H153" i="10"/>
  <c r="H160" i="10"/>
  <c r="H167" i="10"/>
  <c r="H174" i="10"/>
  <c r="H180" i="10"/>
  <c r="H188" i="10"/>
  <c r="H195" i="10"/>
  <c r="H202" i="10"/>
  <c r="H209" i="10"/>
  <c r="H216" i="10"/>
  <c r="H223" i="10"/>
  <c r="H230" i="10"/>
  <c r="H238" i="10"/>
  <c r="H246" i="10"/>
  <c r="H254" i="10"/>
  <c r="H263" i="10"/>
  <c r="H271" i="10"/>
  <c r="H128" i="10"/>
  <c r="H8" i="10"/>
  <c r="H16" i="10"/>
  <c r="H25" i="10"/>
  <c r="H50" i="10"/>
  <c r="H58" i="10"/>
  <c r="H72" i="10"/>
  <c r="H79" i="10"/>
  <c r="H94" i="10"/>
  <c r="H101" i="10"/>
  <c r="H108" i="10"/>
  <c r="H123" i="10"/>
  <c r="H132" i="10"/>
  <c r="H147" i="10"/>
  <c r="H161" i="10"/>
  <c r="H168" i="10"/>
  <c r="H175" i="10"/>
  <c r="H181" i="10"/>
  <c r="H196" i="10"/>
  <c r="H204" i="10"/>
  <c r="H218" i="10"/>
  <c r="H224" i="10"/>
  <c r="H231" i="10"/>
  <c r="H239" i="10"/>
  <c r="H247" i="10"/>
  <c r="H256" i="10"/>
  <c r="H273" i="10"/>
  <c r="H18" i="10"/>
  <c r="H27" i="10"/>
  <c r="H43" i="10"/>
  <c r="H73" i="10"/>
  <c r="H88" i="10"/>
  <c r="H95" i="10"/>
  <c r="H102" i="10"/>
  <c r="H110" i="10"/>
  <c r="H117" i="10"/>
  <c r="H133" i="10"/>
  <c r="H141" i="10"/>
  <c r="H148" i="10"/>
  <c r="H163" i="10"/>
  <c r="H169" i="10"/>
  <c r="H182" i="10"/>
  <c r="H190" i="10"/>
  <c r="H197" i="10"/>
  <c r="H205" i="10"/>
  <c r="H212" i="10"/>
  <c r="H219" i="10"/>
  <c r="H226" i="10"/>
  <c r="H233" i="10"/>
  <c r="H241" i="10"/>
  <c r="H249" i="10"/>
  <c r="H257" i="10"/>
  <c r="H266" i="10"/>
  <c r="H274" i="10"/>
  <c r="H28" i="10"/>
  <c r="H45" i="10"/>
  <c r="H61" i="10"/>
  <c r="H67" i="10"/>
  <c r="H74" i="10"/>
  <c r="H82" i="10"/>
  <c r="H96" i="10"/>
  <c r="H111" i="10"/>
  <c r="H118" i="10"/>
  <c r="H126" i="10"/>
  <c r="H135" i="10"/>
  <c r="H142" i="10"/>
  <c r="H164" i="10"/>
  <c r="H170" i="10"/>
  <c r="H177" i="10"/>
  <c r="H184" i="10"/>
  <c r="H191" i="10"/>
  <c r="H199" i="10"/>
  <c r="H206" i="10"/>
  <c r="H213" i="10"/>
  <c r="H220" i="10"/>
  <c r="H227" i="10"/>
  <c r="H234" i="10"/>
  <c r="H242" i="10"/>
  <c r="H250" i="10"/>
  <c r="H258" i="10"/>
  <c r="H267" i="10"/>
  <c r="H276" i="10"/>
  <c r="H9" i="10"/>
  <c r="H19" i="10"/>
  <c r="H36" i="10"/>
  <c r="H53" i="10"/>
  <c r="H140" i="10"/>
  <c r="H189" i="10"/>
  <c r="H211" i="10"/>
  <c r="H68" i="10"/>
  <c r="H186" i="10"/>
  <c r="H269" i="10"/>
  <c r="H165" i="10"/>
  <c r="H144" i="10"/>
  <c r="H253" i="10"/>
  <c r="H245" i="10"/>
  <c r="H237" i="10"/>
  <c r="H200" i="10"/>
  <c r="H176" i="10"/>
  <c r="H157" i="10"/>
  <c r="H155" i="10"/>
  <c r="H150" i="10"/>
  <c r="H146" i="10"/>
  <c r="H125" i="10"/>
  <c r="H115" i="10"/>
  <c r="H106" i="10"/>
  <c r="H103" i="10"/>
  <c r="H98" i="10"/>
  <c r="H91" i="10"/>
  <c r="H89" i="10"/>
  <c r="H86" i="10"/>
  <c r="H84" i="10"/>
  <c r="H81" i="10"/>
  <c r="H77" i="10"/>
  <c r="H69" i="10"/>
  <c r="H70" i="10"/>
  <c r="H60" i="10"/>
  <c r="H52" i="10"/>
  <c r="H42" i="10"/>
  <c r="H38" i="10"/>
  <c r="H35" i="10"/>
  <c r="H31" i="10"/>
  <c r="H21" i="10"/>
  <c r="H15" i="10"/>
  <c r="H11" i="10"/>
  <c r="AB277" i="10"/>
  <c r="AA277" i="10"/>
  <c r="Z277" i="10"/>
  <c r="U277" i="10"/>
  <c r="T277" i="10"/>
  <c r="S277" i="10"/>
  <c r="R277" i="10"/>
  <c r="Q277" i="10"/>
  <c r="P277" i="10"/>
  <c r="O277" i="10"/>
  <c r="N277" i="10"/>
  <c r="M277" i="10"/>
  <c r="L277" i="10"/>
  <c r="K277" i="10"/>
  <c r="J277" i="10"/>
  <c r="I277" i="10"/>
  <c r="AB272" i="10"/>
  <c r="AA272" i="10"/>
  <c r="Z272" i="10"/>
  <c r="U272" i="10"/>
  <c r="T272" i="10"/>
  <c r="S272" i="10"/>
  <c r="R272" i="10"/>
  <c r="Q272" i="10"/>
  <c r="P272" i="10"/>
  <c r="O272" i="10"/>
  <c r="N272" i="10"/>
  <c r="M272" i="10"/>
  <c r="L272" i="10"/>
  <c r="K272" i="10"/>
  <c r="J272" i="10"/>
  <c r="I272" i="10"/>
  <c r="AB268" i="10"/>
  <c r="AA268" i="10"/>
  <c r="Z268" i="10"/>
  <c r="U268" i="10"/>
  <c r="T268" i="10"/>
  <c r="S268" i="10"/>
  <c r="R268" i="10"/>
  <c r="Q268" i="10"/>
  <c r="P268" i="10"/>
  <c r="O268" i="10"/>
  <c r="N268" i="10"/>
  <c r="M268" i="10"/>
  <c r="L268" i="10"/>
  <c r="K268" i="10"/>
  <c r="J268" i="10"/>
  <c r="I268" i="10"/>
  <c r="AB265" i="10"/>
  <c r="AA265" i="10"/>
  <c r="Z265" i="10"/>
  <c r="U265" i="10"/>
  <c r="T265" i="10"/>
  <c r="S265" i="10"/>
  <c r="R265" i="10"/>
  <c r="Q265" i="10"/>
  <c r="P265" i="10"/>
  <c r="O265" i="10"/>
  <c r="N265" i="10"/>
  <c r="M265" i="10"/>
  <c r="L265" i="10"/>
  <c r="K265" i="10"/>
  <c r="J265" i="10"/>
  <c r="I265" i="10"/>
  <c r="AB262" i="10"/>
  <c r="AA262" i="10"/>
  <c r="Z262" i="10"/>
  <c r="U262" i="10"/>
  <c r="T262" i="10"/>
  <c r="S262" i="10"/>
  <c r="R262" i="10"/>
  <c r="Q262" i="10"/>
  <c r="P262" i="10"/>
  <c r="O262" i="10"/>
  <c r="N262" i="10"/>
  <c r="M262" i="10"/>
  <c r="L262" i="10"/>
  <c r="K262" i="10"/>
  <c r="J262" i="10"/>
  <c r="I262" i="10"/>
  <c r="AB232" i="10"/>
  <c r="AA232" i="10"/>
  <c r="Z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AB225" i="10"/>
  <c r="AA225" i="10"/>
  <c r="Z225" i="10"/>
  <c r="U225" i="10"/>
  <c r="T225" i="10"/>
  <c r="S225" i="10"/>
  <c r="R225" i="10"/>
  <c r="Q225" i="10"/>
  <c r="P225" i="10"/>
  <c r="O225" i="10"/>
  <c r="N225" i="10"/>
  <c r="M225" i="10"/>
  <c r="L225" i="10"/>
  <c r="K225" i="10"/>
  <c r="J225" i="10"/>
  <c r="I225" i="10"/>
  <c r="AB217" i="10"/>
  <c r="AA217" i="10"/>
  <c r="Z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AB210" i="10"/>
  <c r="AA210" i="10"/>
  <c r="Z210" i="10"/>
  <c r="U210" i="10"/>
  <c r="T210" i="10"/>
  <c r="S210" i="10"/>
  <c r="R210" i="10"/>
  <c r="Q210" i="10"/>
  <c r="P210" i="10"/>
  <c r="O210" i="10"/>
  <c r="N210" i="10"/>
  <c r="M210" i="10"/>
  <c r="L210" i="10"/>
  <c r="K210" i="10"/>
  <c r="J210" i="10"/>
  <c r="I210" i="10"/>
  <c r="AB198" i="10"/>
  <c r="AA198" i="10"/>
  <c r="Z198" i="10"/>
  <c r="U198" i="10"/>
  <c r="T198" i="10"/>
  <c r="S198" i="10"/>
  <c r="R198" i="10"/>
  <c r="Q198" i="10"/>
  <c r="P198" i="10"/>
  <c r="O198" i="10"/>
  <c r="N198" i="10"/>
  <c r="M198" i="10"/>
  <c r="L198" i="10"/>
  <c r="K198" i="10"/>
  <c r="J198" i="10"/>
  <c r="I198" i="10"/>
  <c r="AB173" i="10"/>
  <c r="AA173" i="10"/>
  <c r="Z173" i="10"/>
  <c r="U173" i="10"/>
  <c r="T173" i="10"/>
  <c r="S173" i="10"/>
  <c r="R173" i="10"/>
  <c r="Q173" i="10"/>
  <c r="P173" i="10"/>
  <c r="O173" i="10"/>
  <c r="N173" i="10"/>
  <c r="M173" i="10"/>
  <c r="L173" i="10"/>
  <c r="K173" i="10"/>
  <c r="J173" i="10"/>
  <c r="I173" i="10"/>
  <c r="AB162" i="10"/>
  <c r="AA162" i="10"/>
  <c r="Z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K156" i="10"/>
  <c r="AA149" i="10"/>
  <c r="Z149" i="10"/>
  <c r="U149" i="10"/>
  <c r="T149" i="10"/>
  <c r="S149" i="10"/>
  <c r="R149" i="10"/>
  <c r="Q149" i="10"/>
  <c r="P149" i="10"/>
  <c r="O149" i="10"/>
  <c r="N149" i="10"/>
  <c r="M149" i="10"/>
  <c r="L149" i="10"/>
  <c r="K149" i="10"/>
  <c r="J149" i="10"/>
  <c r="I149" i="10"/>
  <c r="AB143" i="10"/>
  <c r="AA143" i="10"/>
  <c r="Z143" i="10"/>
  <c r="U143" i="10"/>
  <c r="T143" i="10"/>
  <c r="S143" i="10"/>
  <c r="R143" i="10"/>
  <c r="Q143" i="10"/>
  <c r="P143" i="10"/>
  <c r="O143" i="10"/>
  <c r="N143" i="10"/>
  <c r="M143" i="10"/>
  <c r="L143" i="10"/>
  <c r="K143" i="10"/>
  <c r="J143" i="10"/>
  <c r="I143" i="10"/>
  <c r="AB137" i="10"/>
  <c r="Z137" i="10"/>
  <c r="S137" i="10"/>
  <c r="R137" i="10"/>
  <c r="P137" i="10"/>
  <c r="M137" i="10"/>
  <c r="L137" i="10"/>
  <c r="J137" i="10"/>
  <c r="AB134" i="10"/>
  <c r="AB156" i="10" s="1"/>
  <c r="AA134" i="10"/>
  <c r="AA137" i="10" s="1"/>
  <c r="Z134" i="10"/>
  <c r="Z156" i="10" s="1"/>
  <c r="U134" i="10"/>
  <c r="U137" i="10" s="1"/>
  <c r="T134" i="10"/>
  <c r="S134" i="10"/>
  <c r="S156" i="10" s="1"/>
  <c r="R134" i="10"/>
  <c r="R156" i="10" s="1"/>
  <c r="Q134" i="10"/>
  <c r="Q137" i="10" s="1"/>
  <c r="P134" i="10"/>
  <c r="P156" i="10" s="1"/>
  <c r="O134" i="10"/>
  <c r="O137" i="10" s="1"/>
  <c r="N134" i="10"/>
  <c r="M134" i="10"/>
  <c r="M156" i="10" s="1"/>
  <c r="L134" i="10"/>
  <c r="L156" i="10" s="1"/>
  <c r="K134" i="10"/>
  <c r="K137" i="10" s="1"/>
  <c r="K203" i="10" s="1"/>
  <c r="K244" i="10" s="1"/>
  <c r="K34" i="10" s="1"/>
  <c r="K37" i="10" s="1"/>
  <c r="K255" i="10" s="1"/>
  <c r="J134" i="10"/>
  <c r="J156" i="10" s="1"/>
  <c r="I134" i="10"/>
  <c r="I137" i="10" s="1"/>
  <c r="AB130" i="10"/>
  <c r="AA130" i="10"/>
  <c r="Z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AB127" i="10"/>
  <c r="AA127" i="10"/>
  <c r="Z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AB119" i="10"/>
  <c r="AA119" i="10"/>
  <c r="Z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AB114" i="10"/>
  <c r="AA114" i="10"/>
  <c r="Z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AB109" i="10"/>
  <c r="AA109" i="10"/>
  <c r="Z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P80" i="10"/>
  <c r="J80" i="10"/>
  <c r="AB62" i="10"/>
  <c r="AB80" i="10" s="1"/>
  <c r="AA62" i="10"/>
  <c r="AA80" i="10" s="1"/>
  <c r="U62" i="10"/>
  <c r="U80" i="10" s="1"/>
  <c r="T62" i="10"/>
  <c r="T80" i="10" s="1"/>
  <c r="S62" i="10"/>
  <c r="S80" i="10" s="1"/>
  <c r="R62" i="10"/>
  <c r="R80" i="10" s="1"/>
  <c r="Q62" i="10"/>
  <c r="Q80" i="10" s="1"/>
  <c r="P62" i="10"/>
  <c r="O62" i="10"/>
  <c r="O80" i="10" s="1"/>
  <c r="N62" i="10"/>
  <c r="N80" i="10" s="1"/>
  <c r="M62" i="10"/>
  <c r="M80" i="10" s="1"/>
  <c r="L62" i="10"/>
  <c r="L80" i="10" s="1"/>
  <c r="K62" i="10"/>
  <c r="K80" i="10" s="1"/>
  <c r="J62" i="10"/>
  <c r="I62" i="10"/>
  <c r="I80" i="10" s="1"/>
  <c r="AB59" i="10"/>
  <c r="AA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47" i="10"/>
  <c r="AA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B54" i="10" s="1"/>
  <c r="AB252" i="10" s="1"/>
  <c r="AB41" i="10" s="1"/>
  <c r="AB194" i="10" s="1"/>
  <c r="AB10" i="10" s="1"/>
  <c r="AB26" i="10" s="1"/>
  <c r="AA44" i="10"/>
  <c r="AA54" i="10" s="1"/>
  <c r="AA252" i="10" s="1"/>
  <c r="AA41" i="10" s="1"/>
  <c r="AA194" i="10" s="1"/>
  <c r="AA10" i="10" s="1"/>
  <c r="Z252" i="10"/>
  <c r="Z194" i="10" s="1"/>
  <c r="U44" i="10"/>
  <c r="U54" i="10" s="1"/>
  <c r="U252" i="10" s="1"/>
  <c r="T44" i="10"/>
  <c r="T54" i="10" s="1"/>
  <c r="T252" i="10" s="1"/>
  <c r="T41" i="10" s="1"/>
  <c r="T194" i="10" s="1"/>
  <c r="T10" i="10" s="1"/>
  <c r="T26" i="10" s="1"/>
  <c r="S44" i="10"/>
  <c r="S54" i="10" s="1"/>
  <c r="S252" i="10" s="1"/>
  <c r="S41" i="10" s="1"/>
  <c r="S194" i="10" s="1"/>
  <c r="S10" i="10" s="1"/>
  <c r="S26" i="10" s="1"/>
  <c r="R44" i="10"/>
  <c r="R54" i="10" s="1"/>
  <c r="R252" i="10" s="1"/>
  <c r="R41" i="10" s="1"/>
  <c r="R194" i="10" s="1"/>
  <c r="R10" i="10" s="1"/>
  <c r="R26" i="10" s="1"/>
  <c r="Q44" i="10"/>
  <c r="Q54" i="10" s="1"/>
  <c r="Q252" i="10" s="1"/>
  <c r="Q41" i="10" s="1"/>
  <c r="Q194" i="10" s="1"/>
  <c r="Q10" i="10" s="1"/>
  <c r="Q26" i="10" s="1"/>
  <c r="P44" i="10"/>
  <c r="P54" i="10" s="1"/>
  <c r="P252" i="10" s="1"/>
  <c r="P41" i="10" s="1"/>
  <c r="O44" i="10"/>
  <c r="O54" i="10" s="1"/>
  <c r="O252" i="10" s="1"/>
  <c r="N44" i="10"/>
  <c r="N54" i="10" s="1"/>
  <c r="N252" i="10" s="1"/>
  <c r="N41" i="10" s="1"/>
  <c r="N194" i="10" s="1"/>
  <c r="N10" i="10" s="1"/>
  <c r="N26" i="10" s="1"/>
  <c r="M44" i="10"/>
  <c r="M54" i="10" s="1"/>
  <c r="M252" i="10" s="1"/>
  <c r="L44" i="10"/>
  <c r="L54" i="10" s="1"/>
  <c r="L252" i="10" s="1"/>
  <c r="K44" i="10"/>
  <c r="K54" i="10" s="1"/>
  <c r="K252" i="10" s="1"/>
  <c r="K41" i="10" s="1"/>
  <c r="K194" i="10" s="1"/>
  <c r="K10" i="10" s="1"/>
  <c r="K26" i="10" s="1"/>
  <c r="J44" i="10"/>
  <c r="J54" i="10" s="1"/>
  <c r="J252" i="10" s="1"/>
  <c r="J41" i="10" s="1"/>
  <c r="J194" i="10" s="1"/>
  <c r="I44" i="10"/>
  <c r="I54" i="10" s="1"/>
  <c r="I252" i="10" s="1"/>
  <c r="I41" i="10" s="1"/>
  <c r="I194" i="10" s="1"/>
  <c r="I10" i="10" s="1"/>
  <c r="I26" i="10" s="1"/>
  <c r="U41" i="10"/>
  <c r="U194" i="10" s="1"/>
  <c r="O41" i="10"/>
  <c r="O194" i="10" s="1"/>
  <c r="M41" i="10"/>
  <c r="M194" i="10" s="1"/>
  <c r="M10" i="10" s="1"/>
  <c r="M26" i="10" s="1"/>
  <c r="L41" i="10"/>
  <c r="L194" i="10" s="1"/>
  <c r="J26" i="10"/>
  <c r="AB20" i="10"/>
  <c r="AA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U10" i="10"/>
  <c r="U26" i="10" s="1"/>
  <c r="O10" i="10"/>
  <c r="O26" i="10" s="1"/>
  <c r="L10" i="10"/>
  <c r="L26" i="10" s="1"/>
  <c r="J10" i="10"/>
  <c r="AW236" i="11" l="1"/>
  <c r="AW265" i="11"/>
  <c r="AZ23" i="11"/>
  <c r="AW20" i="11"/>
  <c r="AV230" i="11"/>
  <c r="AW137" i="11"/>
  <c r="AW260" i="11"/>
  <c r="AW262" i="11" s="1"/>
  <c r="AE260" i="11"/>
  <c r="AE262" i="11" s="1"/>
  <c r="X37" i="11"/>
  <c r="AE36" i="11"/>
  <c r="X173" i="11"/>
  <c r="AE171" i="11"/>
  <c r="AZ171" i="11" s="1"/>
  <c r="AZ173" i="11" s="1"/>
  <c r="AW23" i="11"/>
  <c r="X203" i="11"/>
  <c r="AE202" i="11"/>
  <c r="AZ202" i="11" s="1"/>
  <c r="AE39" i="11"/>
  <c r="AE41" i="11" s="1"/>
  <c r="AC20" i="11"/>
  <c r="X217" i="11"/>
  <c r="AE214" i="11"/>
  <c r="X259" i="11"/>
  <c r="AE257" i="11"/>
  <c r="AE292" i="11" s="1"/>
  <c r="X194" i="11"/>
  <c r="AE190" i="11"/>
  <c r="X130" i="11"/>
  <c r="AE129" i="11"/>
  <c r="AD224" i="11"/>
  <c r="AY224" i="11" s="1"/>
  <c r="AY225" i="11" s="1"/>
  <c r="AE224" i="11"/>
  <c r="AZ224" i="11" s="1"/>
  <c r="AZ225" i="11" s="1"/>
  <c r="AD70" i="11"/>
  <c r="AY70" i="11" s="1"/>
  <c r="AE70" i="11"/>
  <c r="AZ70" i="11" s="1"/>
  <c r="AV93" i="11"/>
  <c r="X272" i="11"/>
  <c r="AE271" i="11"/>
  <c r="AW255" i="11"/>
  <c r="AW144" i="10"/>
  <c r="AD149" i="10"/>
  <c r="AD278" i="10"/>
  <c r="AA26" i="10"/>
  <c r="AC26" i="11"/>
  <c r="AJ278" i="11"/>
  <c r="Q278" i="11"/>
  <c r="AV154" i="11"/>
  <c r="AZ295" i="11"/>
  <c r="AV115" i="11"/>
  <c r="AV48" i="11"/>
  <c r="AV209" i="11"/>
  <c r="AY295" i="11"/>
  <c r="AV118" i="11"/>
  <c r="AV83" i="11"/>
  <c r="AY137" i="11"/>
  <c r="AV186" i="11"/>
  <c r="AC295" i="11"/>
  <c r="BQ14" i="10"/>
  <c r="BS11" i="10"/>
  <c r="BS14" i="10" s="1"/>
  <c r="BS138" i="10"/>
  <c r="BS143" i="10" s="1"/>
  <c r="BQ143" i="10"/>
  <c r="BS120" i="10"/>
  <c r="BS124" i="10" s="1"/>
  <c r="BQ124" i="10"/>
  <c r="AX109" i="10"/>
  <c r="AX17" i="10"/>
  <c r="BQ240" i="10"/>
  <c r="BS237" i="10"/>
  <c r="BS240" i="10" s="1"/>
  <c r="BQ23" i="10"/>
  <c r="BS21" i="10"/>
  <c r="BS23" i="10" s="1"/>
  <c r="BS45" i="10"/>
  <c r="BS47" i="10" s="1"/>
  <c r="BQ47" i="10"/>
  <c r="BS195" i="10"/>
  <c r="BS198" i="10" s="1"/>
  <c r="BQ198" i="10"/>
  <c r="BS18" i="10"/>
  <c r="BS20" i="10" s="1"/>
  <c r="BQ20" i="10"/>
  <c r="BS218" i="10"/>
  <c r="BS225" i="10" s="1"/>
  <c r="BQ225" i="10"/>
  <c r="BS48" i="10"/>
  <c r="BS51" i="10" s="1"/>
  <c r="BQ51" i="10"/>
  <c r="AX217" i="10"/>
  <c r="BQ37" i="10"/>
  <c r="BS35" i="10"/>
  <c r="BS37" i="10" s="1"/>
  <c r="AX62" i="10"/>
  <c r="AX80" i="10" s="1"/>
  <c r="AX134" i="10"/>
  <c r="AX137" i="10" s="1"/>
  <c r="BS115" i="10"/>
  <c r="BS119" i="10" s="1"/>
  <c r="BQ119" i="10"/>
  <c r="BQ265" i="10"/>
  <c r="BS263" i="10"/>
  <c r="BS265" i="10" s="1"/>
  <c r="BQ59" i="10"/>
  <c r="BS55" i="10"/>
  <c r="BS59" i="10" s="1"/>
  <c r="AX130" i="10"/>
  <c r="AX262" i="10"/>
  <c r="BQ277" i="10"/>
  <c r="BS273" i="10"/>
  <c r="BS277" i="10" s="1"/>
  <c r="BQ173" i="10"/>
  <c r="BS163" i="10"/>
  <c r="BS173" i="10" s="1"/>
  <c r="BQ114" i="10"/>
  <c r="BS110" i="10"/>
  <c r="BS114" i="10" s="1"/>
  <c r="BS91" i="10"/>
  <c r="BS99" i="10" s="1"/>
  <c r="BQ99" i="10"/>
  <c r="BQ162" i="10"/>
  <c r="BS157" i="10"/>
  <c r="BS162" i="10" s="1"/>
  <c r="BS42" i="10"/>
  <c r="BS44" i="10" s="1"/>
  <c r="BQ44" i="10"/>
  <c r="BS86" i="10"/>
  <c r="BS90" i="10" s="1"/>
  <c r="BQ90" i="10"/>
  <c r="AV188" i="11"/>
  <c r="AX272" i="11"/>
  <c r="AV175" i="11"/>
  <c r="AZ119" i="11"/>
  <c r="AV117" i="11"/>
  <c r="AV182" i="11"/>
  <c r="AV148" i="11"/>
  <c r="AV270" i="11"/>
  <c r="AV74" i="11"/>
  <c r="AV38" i="11"/>
  <c r="AV141" i="11"/>
  <c r="AV142" i="11"/>
  <c r="AV146" i="11"/>
  <c r="X286" i="11"/>
  <c r="AV170" i="11"/>
  <c r="AV64" i="11"/>
  <c r="X262" i="11"/>
  <c r="AV55" i="11"/>
  <c r="AV220" i="11"/>
  <c r="AV98" i="11"/>
  <c r="AW76" i="11"/>
  <c r="AD20" i="11"/>
  <c r="AE295" i="11"/>
  <c r="AV181" i="11"/>
  <c r="AV139" i="11"/>
  <c r="AV212" i="11"/>
  <c r="AY76" i="11"/>
  <c r="AV163" i="11"/>
  <c r="AW119" i="11"/>
  <c r="AX21" i="11"/>
  <c r="AX23" i="11" s="1"/>
  <c r="AD47" i="11"/>
  <c r="AW143" i="11"/>
  <c r="AV86" i="11"/>
  <c r="AC255" i="11"/>
  <c r="AC34" i="11"/>
  <c r="AC143" i="11"/>
  <c r="AC119" i="11"/>
  <c r="AV215" i="11"/>
  <c r="AV191" i="11"/>
  <c r="X104" i="11"/>
  <c r="AY248" i="11"/>
  <c r="AB232" i="11"/>
  <c r="Q290" i="11"/>
  <c r="Q282" i="11" s="1"/>
  <c r="AV50" i="11"/>
  <c r="AV192" i="11"/>
  <c r="AV19" i="11"/>
  <c r="AD260" i="11"/>
  <c r="AD262" i="11" s="1"/>
  <c r="AV96" i="11"/>
  <c r="AC236" i="11"/>
  <c r="AV147" i="11"/>
  <c r="AV219" i="11"/>
  <c r="AB277" i="11"/>
  <c r="AC70" i="11"/>
  <c r="AV42" i="11"/>
  <c r="AE47" i="11"/>
  <c r="AC15" i="11"/>
  <c r="Z272" i="11"/>
  <c r="AB272" i="11"/>
  <c r="AE109" i="11"/>
  <c r="AD15" i="11"/>
  <c r="AY15" i="11" s="1"/>
  <c r="AV145" i="11"/>
  <c r="AV160" i="11"/>
  <c r="AW15" i="11"/>
  <c r="AV258" i="11"/>
  <c r="AV161" i="11"/>
  <c r="AV132" i="11"/>
  <c r="AZ265" i="11"/>
  <c r="AV27" i="11"/>
  <c r="AV121" i="11"/>
  <c r="AY284" i="11"/>
  <c r="AZ143" i="11"/>
  <c r="AV213" i="11"/>
  <c r="AV107" i="11"/>
  <c r="AV197" i="11"/>
  <c r="AV201" i="11"/>
  <c r="Z286" i="11"/>
  <c r="AV176" i="11"/>
  <c r="AY119" i="11"/>
  <c r="Z37" i="11"/>
  <c r="AV116" i="11"/>
  <c r="AV88" i="11"/>
  <c r="AV172" i="11"/>
  <c r="AV273" i="11"/>
  <c r="AV261" i="11"/>
  <c r="AV241" i="11"/>
  <c r="AE119" i="11"/>
  <c r="AE23" i="11"/>
  <c r="AD162" i="11"/>
  <c r="AV152" i="11"/>
  <c r="AV166" i="11"/>
  <c r="X41" i="11"/>
  <c r="AY162" i="11"/>
  <c r="AV174" i="11"/>
  <c r="AD295" i="11"/>
  <c r="AC198" i="11"/>
  <c r="AD137" i="11"/>
  <c r="AC124" i="11"/>
  <c r="AV13" i="11"/>
  <c r="AZ198" i="11"/>
  <c r="X210" i="11"/>
  <c r="AV136" i="11"/>
  <c r="Z292" i="11"/>
  <c r="AC76" i="11"/>
  <c r="AV22" i="11"/>
  <c r="AV110" i="11"/>
  <c r="AC137" i="11"/>
  <c r="AV159" i="11"/>
  <c r="AE162" i="11"/>
  <c r="AW162" i="11"/>
  <c r="AV113" i="11"/>
  <c r="AD248" i="11"/>
  <c r="AC240" i="11"/>
  <c r="AZ20" i="11"/>
  <c r="AE255" i="11"/>
  <c r="AY23" i="11"/>
  <c r="AV178" i="11"/>
  <c r="AD236" i="11"/>
  <c r="AE198" i="11"/>
  <c r="AE265" i="11"/>
  <c r="AD198" i="11"/>
  <c r="AV242" i="11"/>
  <c r="AW70" i="11"/>
  <c r="AW39" i="11"/>
  <c r="AW41" i="11" s="1"/>
  <c r="AY198" i="11"/>
  <c r="AZ76" i="11"/>
  <c r="AD62" i="11"/>
  <c r="AD23" i="11"/>
  <c r="X297" i="11"/>
  <c r="X232" i="11"/>
  <c r="AE20" i="11"/>
  <c r="AZ255" i="11"/>
  <c r="AW252" i="11"/>
  <c r="AV179" i="11"/>
  <c r="AV234" i="11"/>
  <c r="Z296" i="11"/>
  <c r="AV264" i="11"/>
  <c r="AV32" i="11"/>
  <c r="AV81" i="11"/>
  <c r="AB292" i="11"/>
  <c r="AC265" i="11"/>
  <c r="AZ137" i="11"/>
  <c r="AZ248" i="11"/>
  <c r="AZ284" i="11"/>
  <c r="AV63" i="11"/>
  <c r="AD119" i="11"/>
  <c r="AV247" i="11"/>
  <c r="AV254" i="11"/>
  <c r="AY240" i="11"/>
  <c r="AV123" i="11"/>
  <c r="AE76" i="11"/>
  <c r="AC202" i="11"/>
  <c r="AC203" i="11" s="1"/>
  <c r="AW185" i="11"/>
  <c r="AE236" i="11"/>
  <c r="Z277" i="11"/>
  <c r="AV120" i="11"/>
  <c r="AB297" i="11"/>
  <c r="AB130" i="11"/>
  <c r="AB203" i="11"/>
  <c r="AV61" i="11"/>
  <c r="Z297" i="11"/>
  <c r="AY134" i="11"/>
  <c r="AC162" i="11"/>
  <c r="AZ162" i="11"/>
  <c r="Z71" i="11"/>
  <c r="AD255" i="11"/>
  <c r="AC224" i="11"/>
  <c r="AC225" i="11" s="1"/>
  <c r="Z203" i="11"/>
  <c r="Z289" i="11"/>
  <c r="X225" i="11"/>
  <c r="AV221" i="11"/>
  <c r="AW14" i="11"/>
  <c r="AV73" i="11"/>
  <c r="AE62" i="11"/>
  <c r="AV180" i="11"/>
  <c r="X288" i="11"/>
  <c r="AZ62" i="11"/>
  <c r="AX297" i="11"/>
  <c r="AY143" i="11"/>
  <c r="AE143" i="11"/>
  <c r="AD143" i="11"/>
  <c r="AW224" i="11"/>
  <c r="AW225" i="11" s="1"/>
  <c r="AV189" i="11"/>
  <c r="Z130" i="11"/>
  <c r="AD39" i="11"/>
  <c r="AY39" i="11" s="1"/>
  <c r="AC39" i="11"/>
  <c r="AC41" i="11" s="1"/>
  <c r="AX39" i="11"/>
  <c r="AB41" i="11"/>
  <c r="AW267" i="11"/>
  <c r="AD267" i="11"/>
  <c r="X268" i="11"/>
  <c r="AW243" i="11"/>
  <c r="X244" i="11"/>
  <c r="AD243" i="11"/>
  <c r="AX190" i="11"/>
  <c r="AX194" i="11" s="1"/>
  <c r="AB194" i="11"/>
  <c r="Z293" i="11"/>
  <c r="AB87" i="11"/>
  <c r="AC87" i="11" s="1"/>
  <c r="Z90" i="11"/>
  <c r="AC229" i="11"/>
  <c r="X54" i="11"/>
  <c r="AD53" i="11"/>
  <c r="AW53" i="11"/>
  <c r="AW92" i="11"/>
  <c r="AW99" i="11" s="1"/>
  <c r="AZ92" i="11"/>
  <c r="AZ99" i="11" s="1"/>
  <c r="AD92" i="11"/>
  <c r="AY92" i="11" s="1"/>
  <c r="AY99" i="11" s="1"/>
  <c r="X99" i="11"/>
  <c r="AB284" i="11"/>
  <c r="AV235" i="11"/>
  <c r="AC248" i="11"/>
  <c r="X293" i="11"/>
  <c r="AX229" i="11"/>
  <c r="AX232" i="11" s="1"/>
  <c r="AB62" i="11"/>
  <c r="X144" i="11"/>
  <c r="AV227" i="11"/>
  <c r="AX11" i="11"/>
  <c r="AB14" i="11"/>
  <c r="AC11" i="11"/>
  <c r="AC14" i="11" s="1"/>
  <c r="AB151" i="11"/>
  <c r="AC151" i="11" s="1"/>
  <c r="Z291" i="11"/>
  <c r="Z156" i="11"/>
  <c r="AC214" i="11"/>
  <c r="AD214" i="11"/>
  <c r="AW214" i="11"/>
  <c r="AD206" i="11"/>
  <c r="AY206" i="11" s="1"/>
  <c r="AZ206" i="11"/>
  <c r="AW206" i="11"/>
  <c r="AC206" i="11"/>
  <c r="AC129" i="11"/>
  <c r="AC130" i="11" s="1"/>
  <c r="AW129" i="11"/>
  <c r="AD129" i="11"/>
  <c r="AC257" i="11"/>
  <c r="AW257" i="11"/>
  <c r="AW292" i="11" s="1"/>
  <c r="AD257" i="11"/>
  <c r="AD292" i="11" s="1"/>
  <c r="X292" i="11"/>
  <c r="AW82" i="11"/>
  <c r="X85" i="11"/>
  <c r="AD82" i="11"/>
  <c r="AW198" i="11"/>
  <c r="AB126" i="11"/>
  <c r="Z127" i="11"/>
  <c r="AB111" i="11"/>
  <c r="Z114" i="11"/>
  <c r="AY265" i="11"/>
  <c r="AW153" i="11"/>
  <c r="AC153" i="11"/>
  <c r="AZ153" i="11"/>
  <c r="AD153" i="11"/>
  <c r="AY153" i="11" s="1"/>
  <c r="AB37" i="11"/>
  <c r="AX35" i="11"/>
  <c r="AX37" i="11" s="1"/>
  <c r="AB16" i="11"/>
  <c r="AC16" i="11" s="1"/>
  <c r="Z17" i="11"/>
  <c r="AW8" i="11"/>
  <c r="AW10" i="11" s="1"/>
  <c r="AD8" i="11"/>
  <c r="X10" i="11"/>
  <c r="AV204" i="11"/>
  <c r="AB53" i="11"/>
  <c r="Z54" i="11"/>
  <c r="AB92" i="11"/>
  <c r="AX92" i="11" s="1"/>
  <c r="AX99" i="11" s="1"/>
  <c r="Z99" i="11"/>
  <c r="AB267" i="11"/>
  <c r="Z268" i="11"/>
  <c r="AB243" i="11"/>
  <c r="Z244" i="11"/>
  <c r="AX67" i="11"/>
  <c r="AX71" i="11" s="1"/>
  <c r="AB71" i="11"/>
  <c r="AW126" i="11"/>
  <c r="AW127" i="11" s="1"/>
  <c r="X127" i="11"/>
  <c r="AD126" i="11"/>
  <c r="AW111" i="11"/>
  <c r="AW114" i="11" s="1"/>
  <c r="AD111" i="11"/>
  <c r="X114" i="11"/>
  <c r="AV187" i="11"/>
  <c r="AD36" i="11"/>
  <c r="AC36" i="11"/>
  <c r="AC37" i="11" s="1"/>
  <c r="AW36" i="11"/>
  <c r="AV138" i="11"/>
  <c r="AB109" i="11"/>
  <c r="AC252" i="11"/>
  <c r="AC21" i="11"/>
  <c r="AC23" i="11" s="1"/>
  <c r="AD284" i="11"/>
  <c r="AE248" i="11"/>
  <c r="AV9" i="11"/>
  <c r="AV238" i="11"/>
  <c r="Z232" i="11"/>
  <c r="AB82" i="11"/>
  <c r="Z85" i="11"/>
  <c r="AC271" i="11"/>
  <c r="AC272" i="11" s="1"/>
  <c r="AW271" i="11"/>
  <c r="AD271" i="11"/>
  <c r="AW240" i="11"/>
  <c r="Z194" i="11"/>
  <c r="X298" i="11"/>
  <c r="AD65" i="11"/>
  <c r="AW65" i="11"/>
  <c r="X66" i="11"/>
  <c r="AW49" i="11"/>
  <c r="X51" i="11"/>
  <c r="AD49" i="11"/>
  <c r="Z104" i="11"/>
  <c r="AB8" i="11"/>
  <c r="AC8" i="11" s="1"/>
  <c r="AC10" i="11" s="1"/>
  <c r="Z288" i="11"/>
  <c r="Z10" i="11"/>
  <c r="AZ101" i="11"/>
  <c r="AC101" i="11"/>
  <c r="AD101" i="11"/>
  <c r="AY101" i="11" s="1"/>
  <c r="AW101" i="11"/>
  <c r="AW171" i="11"/>
  <c r="AD171" i="11"/>
  <c r="AY171" i="11" s="1"/>
  <c r="AY173" i="11" s="1"/>
  <c r="X294" i="11"/>
  <c r="AV223" i="11"/>
  <c r="AB205" i="11"/>
  <c r="AC205" i="11" s="1"/>
  <c r="Z210" i="11"/>
  <c r="AX211" i="11"/>
  <c r="AX217" i="11" s="1"/>
  <c r="AB217" i="11"/>
  <c r="AC211" i="11"/>
  <c r="AX256" i="11"/>
  <c r="AX259" i="11" s="1"/>
  <c r="AC256" i="11"/>
  <c r="AB259" i="11"/>
  <c r="AW151" i="11"/>
  <c r="AD151" i="11"/>
  <c r="X291" i="11"/>
  <c r="X156" i="11"/>
  <c r="AV193" i="11"/>
  <c r="AW16" i="11"/>
  <c r="AZ16" i="11"/>
  <c r="AD16" i="11"/>
  <c r="AY16" i="11" s="1"/>
  <c r="AC105" i="11"/>
  <c r="AC109" i="11" s="1"/>
  <c r="X17" i="11"/>
  <c r="AD185" i="11"/>
  <c r="X289" i="11"/>
  <c r="AD240" i="11"/>
  <c r="AC60" i="11"/>
  <c r="AC62" i="11" s="1"/>
  <c r="AC89" i="11"/>
  <c r="AW89" i="11"/>
  <c r="AZ89" i="11"/>
  <c r="AD89" i="11"/>
  <c r="AY89" i="11" s="1"/>
  <c r="AW62" i="11"/>
  <c r="AW69" i="11"/>
  <c r="AD69" i="11"/>
  <c r="AC69" i="11"/>
  <c r="X71" i="11"/>
  <c r="AD43" i="11"/>
  <c r="X44" i="11"/>
  <c r="AW43" i="11"/>
  <c r="AW44" i="11" s="1"/>
  <c r="AV216" i="11"/>
  <c r="AW155" i="11"/>
  <c r="AZ155" i="11"/>
  <c r="AD155" i="11"/>
  <c r="AY155" i="11" s="1"/>
  <c r="AC155" i="11"/>
  <c r="AD28" i="11"/>
  <c r="AW28" i="11"/>
  <c r="X30" i="11"/>
  <c r="AD202" i="11"/>
  <c r="AY202" i="11" s="1"/>
  <c r="AW202" i="11"/>
  <c r="AW203" i="11" s="1"/>
  <c r="AW103" i="11"/>
  <c r="AZ103" i="11"/>
  <c r="AC103" i="11"/>
  <c r="AD103" i="11"/>
  <c r="AY103" i="11" s="1"/>
  <c r="AB260" i="11"/>
  <c r="Z262" i="11"/>
  <c r="AW276" i="11"/>
  <c r="AW277" i="11" s="1"/>
  <c r="AZ276" i="11"/>
  <c r="AZ277" i="11" s="1"/>
  <c r="AD276" i="11"/>
  <c r="AY276" i="11" s="1"/>
  <c r="AY277" i="11" s="1"/>
  <c r="AC276" i="11"/>
  <c r="AC277" i="11" s="1"/>
  <c r="X277" i="11"/>
  <c r="AB65" i="11"/>
  <c r="Z66" i="11"/>
  <c r="Z298" i="11"/>
  <c r="AV100" i="11"/>
  <c r="AB49" i="11"/>
  <c r="AC49" i="11" s="1"/>
  <c r="AC51" i="11" s="1"/>
  <c r="Z51" i="11"/>
  <c r="AX24" i="11"/>
  <c r="AX26" i="11" s="1"/>
  <c r="AB26" i="11"/>
  <c r="AX101" i="11"/>
  <c r="AX104" i="11" s="1"/>
  <c r="AB104" i="11"/>
  <c r="AB171" i="11"/>
  <c r="Z173" i="11"/>
  <c r="Z294" i="11"/>
  <c r="AV250" i="11"/>
  <c r="AD231" i="11"/>
  <c r="AY231" i="11" s="1"/>
  <c r="AC231" i="11"/>
  <c r="AZ231" i="11"/>
  <c r="AW231" i="11"/>
  <c r="AW248" i="11"/>
  <c r="AV245" i="11"/>
  <c r="AZ237" i="11"/>
  <c r="AZ240" i="11" s="1"/>
  <c r="AE240" i="11"/>
  <c r="AB78" i="11"/>
  <c r="AC78" i="11" s="1"/>
  <c r="AC80" i="11" s="1"/>
  <c r="Z80" i="11"/>
  <c r="AB57" i="11"/>
  <c r="AC57" i="11" s="1"/>
  <c r="AC59" i="11" s="1"/>
  <c r="Z59" i="11"/>
  <c r="AX195" i="11"/>
  <c r="AX198" i="11" s="1"/>
  <c r="AB198" i="11"/>
  <c r="AE137" i="11"/>
  <c r="AX105" i="11"/>
  <c r="AX283" i="11" s="1"/>
  <c r="AV94" i="11"/>
  <c r="AD265" i="11"/>
  <c r="AD76" i="11"/>
  <c r="AE185" i="11"/>
  <c r="AE284" i="11"/>
  <c r="AW229" i="11"/>
  <c r="AZ229" i="11"/>
  <c r="AD229" i="11"/>
  <c r="AY229" i="11" s="1"/>
  <c r="AD190" i="11"/>
  <c r="AY190" i="11" s="1"/>
  <c r="AY194" i="11" s="1"/>
  <c r="AW190" i="11"/>
  <c r="AC190" i="11"/>
  <c r="AC194" i="11" s="1"/>
  <c r="AB43" i="11"/>
  <c r="Z44" i="11"/>
  <c r="AB28" i="11"/>
  <c r="Z30" i="11"/>
  <c r="AW284" i="11"/>
  <c r="AV164" i="11"/>
  <c r="AD205" i="11"/>
  <c r="AY205" i="11" s="1"/>
  <c r="AZ205" i="11"/>
  <c r="AW205" i="11"/>
  <c r="Z217" i="11"/>
  <c r="Z259" i="11"/>
  <c r="AW78" i="11"/>
  <c r="AD78" i="11"/>
  <c r="X80" i="11"/>
  <c r="AB265" i="11"/>
  <c r="AX263" i="11"/>
  <c r="AW87" i="11"/>
  <c r="AD87" i="11"/>
  <c r="X90" i="11"/>
  <c r="AW57" i="11"/>
  <c r="X59" i="11"/>
  <c r="AD57" i="11"/>
  <c r="X296" i="11"/>
  <c r="AQ278" i="10"/>
  <c r="AJ278" i="10"/>
  <c r="AI278" i="10"/>
  <c r="AO278" i="10"/>
  <c r="AN240" i="10"/>
  <c r="AN104" i="10" s="1"/>
  <c r="AP278" i="10"/>
  <c r="AL278" i="10"/>
  <c r="AH278" i="10"/>
  <c r="M30" i="10"/>
  <c r="M71" i="10" s="1"/>
  <c r="T30" i="10"/>
  <c r="T71" i="10" s="1"/>
  <c r="AB30" i="10"/>
  <c r="AB71" i="10" s="1"/>
  <c r="I30" i="10"/>
  <c r="I71" i="10" s="1"/>
  <c r="R30" i="10"/>
  <c r="R71" i="10"/>
  <c r="AA203" i="10"/>
  <c r="AA244" i="10" s="1"/>
  <c r="AA34" i="10" s="1"/>
  <c r="AA37" i="10" s="1"/>
  <c r="AA255" i="10" s="1"/>
  <c r="N30" i="10"/>
  <c r="N71" i="10" s="1"/>
  <c r="O30" i="10"/>
  <c r="O71" i="10" s="1"/>
  <c r="L30" i="10"/>
  <c r="L71" i="10" s="1"/>
  <c r="K30" i="10"/>
  <c r="K71" i="10" s="1"/>
  <c r="Q30" i="10"/>
  <c r="Q71" i="10" s="1"/>
  <c r="AA30" i="10"/>
  <c r="AA71" i="10" s="1"/>
  <c r="U30" i="10"/>
  <c r="U71" i="10" s="1"/>
  <c r="S30" i="10"/>
  <c r="S71" i="10" s="1"/>
  <c r="R203" i="10"/>
  <c r="R244" i="10" s="1"/>
  <c r="R34" i="10" s="1"/>
  <c r="R37" i="10" s="1"/>
  <c r="R255" i="10" s="1"/>
  <c r="Q156" i="10"/>
  <c r="Q203" i="10" s="1"/>
  <c r="Q244" i="10" s="1"/>
  <c r="Q34" i="10" s="1"/>
  <c r="Q37" i="10" s="1"/>
  <c r="Q255" i="10" s="1"/>
  <c r="AX156" i="10"/>
  <c r="AX203" i="10"/>
  <c r="AX244" i="10" s="1"/>
  <c r="AX34" i="10" s="1"/>
  <c r="S203" i="10"/>
  <c r="S244" i="10" s="1"/>
  <c r="S34" i="10" s="1"/>
  <c r="S37" i="10" s="1"/>
  <c r="S255" i="10" s="1"/>
  <c r="AA156" i="10"/>
  <c r="AN85" i="10"/>
  <c r="AN90" i="10" s="1"/>
  <c r="J203" i="10"/>
  <c r="J244" i="10" s="1"/>
  <c r="J34" i="10" s="1"/>
  <c r="J37" i="10" s="1"/>
  <c r="J255" i="10" s="1"/>
  <c r="Z203" i="10"/>
  <c r="Z244" i="10" s="1"/>
  <c r="Z255" i="10" s="1"/>
  <c r="P203" i="10"/>
  <c r="P244" i="10" s="1"/>
  <c r="P34" i="10" s="1"/>
  <c r="P37" i="10" s="1"/>
  <c r="P255" i="10" s="1"/>
  <c r="P194" i="10"/>
  <c r="P10" i="10" s="1"/>
  <c r="P26" i="10" s="1"/>
  <c r="N137" i="10"/>
  <c r="N156" i="10"/>
  <c r="T137" i="10"/>
  <c r="T156" i="10"/>
  <c r="L203" i="10"/>
  <c r="L244" i="10" s="1"/>
  <c r="L34" i="10" s="1"/>
  <c r="L37" i="10" s="1"/>
  <c r="L255" i="10" s="1"/>
  <c r="AB203" i="10"/>
  <c r="AB244" i="10" s="1"/>
  <c r="AB34" i="10" s="1"/>
  <c r="AB37" i="10" s="1"/>
  <c r="AB255" i="10" s="1"/>
  <c r="Y85" i="10"/>
  <c r="Y90" i="10" s="1"/>
  <c r="J71" i="10"/>
  <c r="J30" i="10"/>
  <c r="M203" i="10"/>
  <c r="M244" i="10" s="1"/>
  <c r="M34" i="10" s="1"/>
  <c r="M37" i="10" s="1"/>
  <c r="M255" i="10" s="1"/>
  <c r="AV203" i="10"/>
  <c r="AV244" i="10" s="1"/>
  <c r="AV34" i="10" s="1"/>
  <c r="AV37" i="10" s="1"/>
  <c r="AV255" i="10" s="1"/>
  <c r="X85" i="10"/>
  <c r="X90" i="10"/>
  <c r="AF240" i="10"/>
  <c r="AF104" i="10" s="1"/>
  <c r="AF51" i="10"/>
  <c r="AV194" i="10"/>
  <c r="AV10" i="10" s="1"/>
  <c r="AV26" i="10" s="1"/>
  <c r="I156" i="10"/>
  <c r="I203" i="10" s="1"/>
  <c r="I244" i="10" s="1"/>
  <c r="I34" i="10" s="1"/>
  <c r="I37" i="10" s="1"/>
  <c r="I255" i="10" s="1"/>
  <c r="O156" i="10"/>
  <c r="O203" i="10" s="1"/>
  <c r="O244" i="10" s="1"/>
  <c r="O34" i="10" s="1"/>
  <c r="O37" i="10" s="1"/>
  <c r="O255" i="10" s="1"/>
  <c r="U156" i="10"/>
  <c r="U203" i="10" s="1"/>
  <c r="U244" i="10" s="1"/>
  <c r="U34" i="10" s="1"/>
  <c r="U37" i="10" s="1"/>
  <c r="U255" i="10" s="1"/>
  <c r="AX37" i="10"/>
  <c r="AX255" i="10" s="1"/>
  <c r="AX44" i="10"/>
  <c r="AX54" i="10" s="1"/>
  <c r="AX252" i="10" s="1"/>
  <c r="AX41" i="10" s="1"/>
  <c r="AX194" i="10" s="1"/>
  <c r="AX10" i="10" s="1"/>
  <c r="AX26" i="10" s="1"/>
  <c r="W99" i="10"/>
  <c r="W124" i="10"/>
  <c r="W259" i="10" s="1"/>
  <c r="AR76" i="10"/>
  <c r="AS149" i="10"/>
  <c r="BC268" i="11"/>
  <c r="AU91" i="11"/>
  <c r="AU99" i="11" s="1"/>
  <c r="AS99" i="11"/>
  <c r="AS278" i="11" s="1"/>
  <c r="AJ282" i="11"/>
  <c r="BC30" i="11"/>
  <c r="AV128" i="11"/>
  <c r="AU30" i="11"/>
  <c r="AW109" i="11"/>
  <c r="BC109" i="11"/>
  <c r="AD109" i="11"/>
  <c r="AD283" i="11"/>
  <c r="BC91" i="11"/>
  <c r="BC99" i="11" s="1"/>
  <c r="BC291" i="11"/>
  <c r="AX295" i="11"/>
  <c r="AU232" i="11"/>
  <c r="AE26" i="11"/>
  <c r="AV45" i="11"/>
  <c r="AV47" i="11" s="1"/>
  <c r="BE47" i="11" s="1"/>
  <c r="AY47" i="11"/>
  <c r="AU109" i="11"/>
  <c r="AU283" i="11"/>
  <c r="BD109" i="11"/>
  <c r="BD283" i="11"/>
  <c r="BB105" i="11"/>
  <c r="BB283" i="11" s="1"/>
  <c r="AC284" i="11"/>
  <c r="AD26" i="11"/>
  <c r="AU217" i="11"/>
  <c r="AC91" i="11"/>
  <c r="AU90" i="11"/>
  <c r="AV75" i="11"/>
  <c r="BC295" i="11"/>
  <c r="BC156" i="11"/>
  <c r="AU291" i="11"/>
  <c r="BB229" i="11"/>
  <c r="BB232" i="11" s="1"/>
  <c r="AV72" i="11"/>
  <c r="AV29" i="11"/>
  <c r="AV168" i="11"/>
  <c r="BC149" i="11"/>
  <c r="BC173" i="11"/>
  <c r="AV269" i="11"/>
  <c r="BC41" i="11"/>
  <c r="BB20" i="11"/>
  <c r="AV77" i="11"/>
  <c r="BC185" i="11"/>
  <c r="BB11" i="11"/>
  <c r="BB14" i="11" s="1"/>
  <c r="AX236" i="11"/>
  <c r="BC20" i="11"/>
  <c r="BB52" i="11"/>
  <c r="BB54" i="11" s="1"/>
  <c r="AX119" i="11"/>
  <c r="AC134" i="11"/>
  <c r="AC185" i="11"/>
  <c r="AD252" i="11"/>
  <c r="AY249" i="11"/>
  <c r="AV274" i="11"/>
  <c r="AX277" i="11"/>
  <c r="AU284" i="11"/>
  <c r="AZ122" i="11"/>
  <c r="AZ124" i="11" s="1"/>
  <c r="AE124" i="11"/>
  <c r="AZ40" i="11"/>
  <c r="AV58" i="11"/>
  <c r="AV56" i="11"/>
  <c r="AZ133" i="11"/>
  <c r="AZ134" i="11" s="1"/>
  <c r="AE134" i="11"/>
  <c r="AZ102" i="11"/>
  <c r="AD14" i="11"/>
  <c r="AY12" i="11"/>
  <c r="AY14" i="11" s="1"/>
  <c r="BC47" i="11"/>
  <c r="AW124" i="11"/>
  <c r="AD134" i="11"/>
  <c r="AZ31" i="11"/>
  <c r="AZ34" i="11" s="1"/>
  <c r="AE34" i="11"/>
  <c r="AV222" i="11"/>
  <c r="AV158" i="11"/>
  <c r="AX225" i="11"/>
  <c r="AX134" i="11"/>
  <c r="AV131" i="11"/>
  <c r="AU298" i="11"/>
  <c r="AY226" i="11"/>
  <c r="AZ249" i="11"/>
  <c r="AZ252" i="11" s="1"/>
  <c r="AE252" i="11"/>
  <c r="AY208" i="11"/>
  <c r="AZ200" i="11"/>
  <c r="AX248" i="11"/>
  <c r="AV246" i="11"/>
  <c r="AW34" i="11"/>
  <c r="AY40" i="11"/>
  <c r="AY200" i="11"/>
  <c r="AZ226" i="11"/>
  <c r="AZ15" i="11"/>
  <c r="AV91" i="11"/>
  <c r="AX185" i="11"/>
  <c r="AY122" i="11"/>
  <c r="AY124" i="11" s="1"/>
  <c r="AD124" i="11"/>
  <c r="AZ208" i="11"/>
  <c r="AW134" i="11"/>
  <c r="AY102" i="11"/>
  <c r="AV157" i="11"/>
  <c r="AX162" i="11"/>
  <c r="AE14" i="11"/>
  <c r="AZ12" i="11"/>
  <c r="AZ14" i="11" s="1"/>
  <c r="AY31" i="11"/>
  <c r="AY34" i="11" s="1"/>
  <c r="AD34" i="11"/>
  <c r="AU156" i="11"/>
  <c r="AU173" i="11"/>
  <c r="BB247" i="11"/>
  <c r="AU294" i="11"/>
  <c r="AU210" i="11"/>
  <c r="BB188" i="11"/>
  <c r="AU286" i="11"/>
  <c r="AU143" i="11"/>
  <c r="AU185" i="11"/>
  <c r="BB90" i="11"/>
  <c r="BB217" i="11"/>
  <c r="AU137" i="11"/>
  <c r="BC292" i="11"/>
  <c r="AU293" i="11"/>
  <c r="BD203" i="11"/>
  <c r="BB27" i="11"/>
  <c r="AU296" i="11"/>
  <c r="BB297" i="11"/>
  <c r="BB45" i="11"/>
  <c r="BB47" i="11" s="1"/>
  <c r="BC143" i="11"/>
  <c r="BB208" i="11"/>
  <c r="BB210" i="11" s="1"/>
  <c r="BB269" i="11"/>
  <c r="BB272" i="11" s="1"/>
  <c r="BD262" i="11"/>
  <c r="BB260" i="11"/>
  <c r="BB262" i="11" s="1"/>
  <c r="BC286" i="11"/>
  <c r="BB104" i="11"/>
  <c r="AU297" i="11"/>
  <c r="BC90" i="11"/>
  <c r="BB256" i="11"/>
  <c r="BB259" i="11" s="1"/>
  <c r="BB151" i="11"/>
  <c r="BB156" i="11" s="1"/>
  <c r="BD291" i="11"/>
  <c r="BD156" i="11"/>
  <c r="BB274" i="11"/>
  <c r="BB277" i="11" s="1"/>
  <c r="BC277" i="11"/>
  <c r="BB79" i="11"/>
  <c r="BB298" i="11" s="1"/>
  <c r="BD80" i="11"/>
  <c r="BD298" i="11"/>
  <c r="BC137" i="11"/>
  <c r="BB136" i="11"/>
  <c r="BC119" i="11"/>
  <c r="BC284" i="11"/>
  <c r="BB203" i="11"/>
  <c r="BC210" i="11"/>
  <c r="BC240" i="11"/>
  <c r="BB237" i="11"/>
  <c r="BB240" i="11" s="1"/>
  <c r="BD119" i="11"/>
  <c r="BD293" i="11"/>
  <c r="BD294" i="11"/>
  <c r="BB181" i="11"/>
  <c r="BD185" i="11"/>
  <c r="BD23" i="11"/>
  <c r="BD288" i="11"/>
  <c r="BC130" i="11"/>
  <c r="BB128" i="11"/>
  <c r="BB130" i="11" s="1"/>
  <c r="BC297" i="11"/>
  <c r="BC162" i="11"/>
  <c r="BB81" i="11"/>
  <c r="BB85" i="11" s="1"/>
  <c r="BD85" i="11"/>
  <c r="BD137" i="11"/>
  <c r="BB135" i="11"/>
  <c r="BC293" i="11"/>
  <c r="BC298" i="11"/>
  <c r="AU292" i="11"/>
  <c r="BD194" i="11"/>
  <c r="BB186" i="11"/>
  <c r="BD286" i="11"/>
  <c r="BC252" i="11"/>
  <c r="BB251" i="11"/>
  <c r="BB252" i="11" s="1"/>
  <c r="BB121" i="11"/>
  <c r="BB124" i="11" s="1"/>
  <c r="BC124" i="11"/>
  <c r="BB263" i="11"/>
  <c r="BB265" i="11" s="1"/>
  <c r="BC265" i="11"/>
  <c r="BC290" i="11"/>
  <c r="BD66" i="11"/>
  <c r="BB63" i="11"/>
  <c r="BB66" i="11" s="1"/>
  <c r="BD173" i="11"/>
  <c r="BD284" i="11"/>
  <c r="BB241" i="11"/>
  <c r="BB244" i="11" s="1"/>
  <c r="BC244" i="11"/>
  <c r="BC76" i="11"/>
  <c r="BB42" i="11"/>
  <c r="BB44" i="11" s="1"/>
  <c r="BC44" i="11"/>
  <c r="BC17" i="11"/>
  <c r="BB16" i="11"/>
  <c r="BB17" i="11" s="1"/>
  <c r="BB245" i="11"/>
  <c r="BC248" i="11"/>
  <c r="BD143" i="11"/>
  <c r="BB139" i="11"/>
  <c r="BB143" i="11" s="1"/>
  <c r="AU194" i="11"/>
  <c r="BD296" i="11"/>
  <c r="BB193" i="11"/>
  <c r="BC296" i="11"/>
  <c r="AS282" i="11"/>
  <c r="BB222" i="11"/>
  <c r="BB76" i="11"/>
  <c r="BB119" i="11"/>
  <c r="AU288" i="11"/>
  <c r="BB41" i="11"/>
  <c r="AU62" i="11"/>
  <c r="BD62" i="11"/>
  <c r="BB61" i="11"/>
  <c r="BB62" i="11" s="1"/>
  <c r="BD289" i="11"/>
  <c r="BC288" i="11"/>
  <c r="BC34" i="11"/>
  <c r="BB31" i="11"/>
  <c r="BB34" i="11" s="1"/>
  <c r="AV106" i="11"/>
  <c r="BD236" i="11"/>
  <c r="BD292" i="11"/>
  <c r="AB149" i="10"/>
  <c r="AV84" i="11"/>
  <c r="AT144" i="11"/>
  <c r="AK290" i="11"/>
  <c r="AK282" i="11" s="1"/>
  <c r="AK149" i="11"/>
  <c r="AK278" i="11" s="1"/>
  <c r="AY185" i="11"/>
  <c r="AV266" i="11"/>
  <c r="AY62" i="11"/>
  <c r="AV60" i="11"/>
  <c r="AY109" i="11"/>
  <c r="BB284" i="11"/>
  <c r="BB173" i="11"/>
  <c r="AV150" i="11"/>
  <c r="BB10" i="11"/>
  <c r="AZ109" i="11"/>
  <c r="AV169" i="11"/>
  <c r="AZ185" i="11"/>
  <c r="AY20" i="11"/>
  <c r="AV18" i="11"/>
  <c r="AY255" i="11"/>
  <c r="AV253" i="11"/>
  <c r="BB236" i="11"/>
  <c r="AY26" i="11"/>
  <c r="AV125" i="11"/>
  <c r="AV233" i="11"/>
  <c r="AY236" i="11"/>
  <c r="AV165" i="11"/>
  <c r="AZ236" i="11"/>
  <c r="BB51" i="11"/>
  <c r="AV68" i="11"/>
  <c r="AV52" i="11"/>
  <c r="AV184" i="11"/>
  <c r="AV7" i="11"/>
  <c r="AV135" i="11"/>
  <c r="AV112" i="11"/>
  <c r="H268" i="10"/>
  <c r="H265" i="10"/>
  <c r="H130" i="10"/>
  <c r="H109" i="10"/>
  <c r="H17" i="10"/>
  <c r="AV295" i="11" l="1"/>
  <c r="AD225" i="11"/>
  <c r="AZ39" i="11"/>
  <c r="AZ41" i="11" s="1"/>
  <c r="X290" i="11"/>
  <c r="X282" i="11" s="1"/>
  <c r="AE144" i="11"/>
  <c r="AZ144" i="11" s="1"/>
  <c r="BC278" i="11"/>
  <c r="AW232" i="11"/>
  <c r="AV119" i="11"/>
  <c r="BE119" i="11" s="1"/>
  <c r="BQ130" i="10"/>
  <c r="BS128" i="10"/>
  <c r="BS130" i="10" s="1"/>
  <c r="BQ17" i="10"/>
  <c r="BS15" i="10"/>
  <c r="BS17" i="10" s="1"/>
  <c r="BS260" i="10"/>
  <c r="BS262" i="10" s="1"/>
  <c r="BQ262" i="10"/>
  <c r="BQ134" i="10"/>
  <c r="BS131" i="10"/>
  <c r="BS134" i="10" s="1"/>
  <c r="BS211" i="10"/>
  <c r="BS217" i="10" s="1"/>
  <c r="BQ217" i="10"/>
  <c r="BS105" i="10"/>
  <c r="BS109" i="10" s="1"/>
  <c r="BQ109" i="10"/>
  <c r="BQ62" i="10"/>
  <c r="BS60" i="10"/>
  <c r="BS62" i="10" s="1"/>
  <c r="AV21" i="11"/>
  <c r="AV23" i="11" s="1"/>
  <c r="BE23" i="11" s="1"/>
  <c r="AZ260" i="11"/>
  <c r="AZ262" i="11" s="1"/>
  <c r="AV137" i="11"/>
  <c r="BE137" i="11" s="1"/>
  <c r="AV143" i="11"/>
  <c r="BE143" i="11" s="1"/>
  <c r="AD99" i="11"/>
  <c r="AV20" i="11"/>
  <c r="BE20" i="11" s="1"/>
  <c r="AW17" i="11"/>
  <c r="AW286" i="11"/>
  <c r="AB99" i="11"/>
  <c r="AC17" i="11"/>
  <c r="AV70" i="11"/>
  <c r="AC71" i="11"/>
  <c r="AV255" i="11"/>
  <c r="BE255" i="11" s="1"/>
  <c r="AV62" i="11"/>
  <c r="BE62" i="11" s="1"/>
  <c r="AW210" i="11"/>
  <c r="AE173" i="11"/>
  <c r="AV211" i="11"/>
  <c r="AY260" i="11"/>
  <c r="AC232" i="11"/>
  <c r="AC217" i="11"/>
  <c r="AE99" i="11"/>
  <c r="AV67" i="11"/>
  <c r="AX109" i="11"/>
  <c r="AZ203" i="11"/>
  <c r="AE203" i="11"/>
  <c r="AC297" i="11"/>
  <c r="AE225" i="11"/>
  <c r="X149" i="11"/>
  <c r="X278" i="11" s="1"/>
  <c r="AV105" i="11"/>
  <c r="AV283" i="11" s="1"/>
  <c r="AC283" i="11"/>
  <c r="AV229" i="11"/>
  <c r="AW297" i="11"/>
  <c r="AD203" i="11"/>
  <c r="AE296" i="11"/>
  <c r="AD210" i="11"/>
  <c r="AV256" i="11"/>
  <c r="AW294" i="11"/>
  <c r="AV35" i="11"/>
  <c r="AC259" i="11"/>
  <c r="AC210" i="11"/>
  <c r="AW104" i="11"/>
  <c r="AC90" i="11"/>
  <c r="AD288" i="11"/>
  <c r="AY210" i="11"/>
  <c r="AW173" i="11"/>
  <c r="AD17" i="11"/>
  <c r="AD144" i="11"/>
  <c r="AD149" i="11" s="1"/>
  <c r="AE232" i="11"/>
  <c r="AD286" i="11"/>
  <c r="AX292" i="11"/>
  <c r="AZ232" i="11"/>
  <c r="AV224" i="11"/>
  <c r="AV225" i="11" s="1"/>
  <c r="BE225" i="11" s="1"/>
  <c r="AW144" i="11"/>
  <c r="AW149" i="11" s="1"/>
  <c r="AC292" i="11"/>
  <c r="AV24" i="11"/>
  <c r="AV26" i="11" s="1"/>
  <c r="BE26" i="11" s="1"/>
  <c r="AE277" i="11"/>
  <c r="AY41" i="11"/>
  <c r="AD294" i="11"/>
  <c r="AD41" i="11"/>
  <c r="AE297" i="11"/>
  <c r="AV248" i="11"/>
  <c r="BE248" i="11" s="1"/>
  <c r="AD194" i="11"/>
  <c r="AE210" i="11"/>
  <c r="AX41" i="11"/>
  <c r="AV39" i="11"/>
  <c r="AD104" i="11"/>
  <c r="AC104" i="11"/>
  <c r="AZ210" i="11"/>
  <c r="AE286" i="11"/>
  <c r="AV202" i="11"/>
  <c r="AC156" i="11"/>
  <c r="AC291" i="11"/>
  <c r="AZ49" i="11"/>
  <c r="AE51" i="11"/>
  <c r="AZ126" i="11"/>
  <c r="AZ127" i="11" s="1"/>
  <c r="AE127" i="11"/>
  <c r="AX53" i="11"/>
  <c r="AX54" i="11" s="1"/>
  <c r="AB54" i="11"/>
  <c r="AZ82" i="11"/>
  <c r="AZ85" i="11" s="1"/>
  <c r="AE85" i="11"/>
  <c r="AW54" i="11"/>
  <c r="AW268" i="11"/>
  <c r="AY104" i="11"/>
  <c r="AD232" i="11"/>
  <c r="AC286" i="11"/>
  <c r="AE104" i="11"/>
  <c r="AE288" i="11"/>
  <c r="AW293" i="11"/>
  <c r="AE289" i="11"/>
  <c r="AD293" i="11"/>
  <c r="AW59" i="11"/>
  <c r="AZ87" i="11"/>
  <c r="AZ90" i="11" s="1"/>
  <c r="AE90" i="11"/>
  <c r="AZ78" i="11"/>
  <c r="AZ80" i="11" s="1"/>
  <c r="AE80" i="11"/>
  <c r="AX28" i="11"/>
  <c r="AX30" i="11" s="1"/>
  <c r="AB30" i="11"/>
  <c r="AC28" i="11"/>
  <c r="AC30" i="11" s="1"/>
  <c r="AZ69" i="11"/>
  <c r="AZ71" i="11" s="1"/>
  <c r="AE71" i="11"/>
  <c r="AX205" i="11"/>
  <c r="AV205" i="11" s="1"/>
  <c r="AB210" i="11"/>
  <c r="AB286" i="11"/>
  <c r="AY65" i="11"/>
  <c r="AD298" i="11"/>
  <c r="AD66" i="11"/>
  <c r="AW71" i="11"/>
  <c r="AX267" i="11"/>
  <c r="AX268" i="11" s="1"/>
  <c r="AB268" i="11"/>
  <c r="AY82" i="11"/>
  <c r="AY85" i="11" s="1"/>
  <c r="AD85" i="11"/>
  <c r="AY214" i="11"/>
  <c r="AY217" i="11" s="1"/>
  <c r="AD217" i="11"/>
  <c r="AY53" i="11"/>
  <c r="AY54" i="11" s="1"/>
  <c r="AD54" i="11"/>
  <c r="AZ243" i="11"/>
  <c r="AZ244" i="11" s="1"/>
  <c r="AE244" i="11"/>
  <c r="AY78" i="11"/>
  <c r="AY80" i="11" s="1"/>
  <c r="AD80" i="11"/>
  <c r="AW194" i="11"/>
  <c r="AE44" i="11"/>
  <c r="AZ43" i="11"/>
  <c r="AZ44" i="11" s="1"/>
  <c r="AW272" i="11"/>
  <c r="AE17" i="11"/>
  <c r="AY232" i="11"/>
  <c r="AD289" i="11"/>
  <c r="AZ104" i="11"/>
  <c r="AD297" i="11"/>
  <c r="AX265" i="11"/>
  <c r="AV263" i="11"/>
  <c r="AV265" i="11" s="1"/>
  <c r="BE265" i="11" s="1"/>
  <c r="AW80" i="11"/>
  <c r="AX57" i="11"/>
  <c r="AB293" i="11"/>
  <c r="AB59" i="11"/>
  <c r="AV276" i="11"/>
  <c r="AV277" i="11" s="1"/>
  <c r="AY43" i="11"/>
  <c r="AY44" i="11" s="1"/>
  <c r="AD44" i="11"/>
  <c r="AV89" i="11"/>
  <c r="AZ151" i="11"/>
  <c r="AE156" i="11"/>
  <c r="AE291" i="11"/>
  <c r="AZ271" i="11"/>
  <c r="AZ272" i="11" s="1"/>
  <c r="AE272" i="11"/>
  <c r="AZ36" i="11"/>
  <c r="AZ37" i="11" s="1"/>
  <c r="AE37" i="11"/>
  <c r="AY126" i="11"/>
  <c r="AD127" i="11"/>
  <c r="AX16" i="11"/>
  <c r="AB17" i="11"/>
  <c r="AX126" i="11"/>
  <c r="AX127" i="11" s="1"/>
  <c r="AB127" i="11"/>
  <c r="AZ257" i="11"/>
  <c r="AZ259" i="11" s="1"/>
  <c r="AE259" i="11"/>
  <c r="AV206" i="11"/>
  <c r="AX14" i="11"/>
  <c r="AV11" i="11"/>
  <c r="AD296" i="11"/>
  <c r="AZ57" i="11"/>
  <c r="AZ59" i="11" s="1"/>
  <c r="AE59" i="11"/>
  <c r="AZ17" i="11"/>
  <c r="AW288" i="11"/>
  <c r="AD173" i="11"/>
  <c r="AB289" i="11"/>
  <c r="AX43" i="11"/>
  <c r="AB44" i="11"/>
  <c r="AC43" i="11"/>
  <c r="AC44" i="11" s="1"/>
  <c r="AV231" i="11"/>
  <c r="AW217" i="11"/>
  <c r="AB298" i="11"/>
  <c r="AX65" i="11"/>
  <c r="AC65" i="11"/>
  <c r="AB66" i="11"/>
  <c r="AV103" i="11"/>
  <c r="AW30" i="11"/>
  <c r="AV155" i="11"/>
  <c r="AY151" i="11"/>
  <c r="AD156" i="11"/>
  <c r="AD291" i="11"/>
  <c r="AE294" i="11"/>
  <c r="AV101" i="11"/>
  <c r="AX8" i="11"/>
  <c r="AB10" i="11"/>
  <c r="AB288" i="11"/>
  <c r="AW51" i="11"/>
  <c r="AW37" i="11"/>
  <c r="AC126" i="11"/>
  <c r="AC127" i="11" s="1"/>
  <c r="AV153" i="11"/>
  <c r="AV195" i="11"/>
  <c r="AW85" i="11"/>
  <c r="AY129" i="11"/>
  <c r="AY130" i="11" s="1"/>
  <c r="AD130" i="11"/>
  <c r="AZ53" i="11"/>
  <c r="AZ54" i="11" s="1"/>
  <c r="AE54" i="11"/>
  <c r="AY243" i="11"/>
  <c r="AY244" i="11" s="1"/>
  <c r="AD244" i="11"/>
  <c r="AC267" i="11"/>
  <c r="AC268" i="11" s="1"/>
  <c r="AW298" i="11"/>
  <c r="AW66" i="11"/>
  <c r="AY111" i="11"/>
  <c r="AY114" i="11" s="1"/>
  <c r="AD114" i="11"/>
  <c r="AX111" i="11"/>
  <c r="AB114" i="11"/>
  <c r="AW259" i="11"/>
  <c r="AW244" i="11"/>
  <c r="AW289" i="11"/>
  <c r="AE293" i="11"/>
  <c r="AY57" i="11"/>
  <c r="AY59" i="11" s="1"/>
  <c r="AD59" i="11"/>
  <c r="AY87" i="11"/>
  <c r="AY90" i="11" s="1"/>
  <c r="AD90" i="11"/>
  <c r="AZ190" i="11"/>
  <c r="AZ194" i="11" s="1"/>
  <c r="AE194" i="11"/>
  <c r="AX78" i="11"/>
  <c r="AX80" i="11" s="1"/>
  <c r="AB80" i="11"/>
  <c r="AX171" i="11"/>
  <c r="AB173" i="11"/>
  <c r="AC171" i="11"/>
  <c r="AB294" i="11"/>
  <c r="AC260" i="11"/>
  <c r="AX260" i="11"/>
  <c r="AB296" i="11"/>
  <c r="AB262" i="11"/>
  <c r="AY28" i="11"/>
  <c r="AY30" i="11" s="1"/>
  <c r="AD30" i="11"/>
  <c r="AW291" i="11"/>
  <c r="AW156" i="11"/>
  <c r="AX82" i="11"/>
  <c r="AX85" i="11" s="1"/>
  <c r="AB85" i="11"/>
  <c r="AC111" i="11"/>
  <c r="AC114" i="11" s="1"/>
  <c r="AY8" i="11"/>
  <c r="AD10" i="11"/>
  <c r="AZ129" i="11"/>
  <c r="AZ130" i="11" s="1"/>
  <c r="AE130" i="11"/>
  <c r="AV92" i="11"/>
  <c r="AV99" i="11" s="1"/>
  <c r="BE99" i="11" s="1"/>
  <c r="AB90" i="11"/>
  <c r="AX87" i="11"/>
  <c r="AY267" i="11"/>
  <c r="AY268" i="11" s="1"/>
  <c r="AD268" i="11"/>
  <c r="AX284" i="11"/>
  <c r="AW296" i="11"/>
  <c r="AW90" i="11"/>
  <c r="AX49" i="11"/>
  <c r="AB51" i="11"/>
  <c r="AZ28" i="11"/>
  <c r="AZ30" i="11" s="1"/>
  <c r="AE30" i="11"/>
  <c r="AY69" i="11"/>
  <c r="AY71" i="11" s="1"/>
  <c r="AD71" i="11"/>
  <c r="AD277" i="11"/>
  <c r="AY49" i="11"/>
  <c r="AD51" i="11"/>
  <c r="AZ65" i="11"/>
  <c r="AE298" i="11"/>
  <c r="AE66" i="11"/>
  <c r="AY271" i="11"/>
  <c r="AY272" i="11" s="1"/>
  <c r="AD272" i="11"/>
  <c r="AC53" i="11"/>
  <c r="AC54" i="11" s="1"/>
  <c r="AY36" i="11"/>
  <c r="AY37" i="11" s="1"/>
  <c r="AD37" i="11"/>
  <c r="AZ111" i="11"/>
  <c r="AZ114" i="11" s="1"/>
  <c r="AE114" i="11"/>
  <c r="AX243" i="11"/>
  <c r="AX244" i="11" s="1"/>
  <c r="AB244" i="11"/>
  <c r="AZ8" i="11"/>
  <c r="AZ10" i="11" s="1"/>
  <c r="AE10" i="11"/>
  <c r="AV237" i="11"/>
  <c r="AV240" i="11" s="1"/>
  <c r="BE240" i="11" s="1"/>
  <c r="AC82" i="11"/>
  <c r="AC85" i="11" s="1"/>
  <c r="AY257" i="11"/>
  <c r="AY259" i="11" s="1"/>
  <c r="AD259" i="11"/>
  <c r="AW130" i="11"/>
  <c r="AZ214" i="11"/>
  <c r="AZ217" i="11" s="1"/>
  <c r="AE217" i="11"/>
  <c r="AB291" i="11"/>
  <c r="AX151" i="11"/>
  <c r="AB156" i="11"/>
  <c r="AB144" i="11"/>
  <c r="Z290" i="11"/>
  <c r="Z282" i="11" s="1"/>
  <c r="Z149" i="11"/>
  <c r="Z278" i="11" s="1"/>
  <c r="AC92" i="11"/>
  <c r="AC99" i="11" s="1"/>
  <c r="AC243" i="11"/>
  <c r="AZ267" i="11"/>
  <c r="AZ268" i="11" s="1"/>
  <c r="AE268" i="11"/>
  <c r="AN278" i="10"/>
  <c r="AS99" i="10"/>
  <c r="AS124" i="10" s="1"/>
  <c r="AS259" i="10" s="1"/>
  <c r="AF85" i="10"/>
  <c r="AF90" i="10" s="1"/>
  <c r="W185" i="10"/>
  <c r="W66" i="10"/>
  <c r="W236" i="10" s="1"/>
  <c r="W23" i="10" s="1"/>
  <c r="R99" i="10"/>
  <c r="R124" i="10" s="1"/>
  <c r="R259" i="10" s="1"/>
  <c r="K99" i="10"/>
  <c r="K124" i="10" s="1"/>
  <c r="K259" i="10" s="1"/>
  <c r="J124" i="10"/>
  <c r="J259" i="10" s="1"/>
  <c r="J99" i="10"/>
  <c r="N99" i="10"/>
  <c r="N124" i="10"/>
  <c r="N259" i="10" s="1"/>
  <c r="T203" i="10"/>
  <c r="T244" i="10" s="1"/>
  <c r="T34" i="10" s="1"/>
  <c r="T37" i="10" s="1"/>
  <c r="T255" i="10" s="1"/>
  <c r="M124" i="10"/>
  <c r="M259" i="10" s="1"/>
  <c r="M99" i="10"/>
  <c r="I99" i="10"/>
  <c r="I124" i="10"/>
  <c r="I259" i="10" s="1"/>
  <c r="Q99" i="10"/>
  <c r="Q124" i="10" s="1"/>
  <c r="Q259" i="10" s="1"/>
  <c r="AR248" i="10"/>
  <c r="AB99" i="10"/>
  <c r="AB124" i="10" s="1"/>
  <c r="AB259" i="10" s="1"/>
  <c r="L99" i="10"/>
  <c r="L124" i="10" s="1"/>
  <c r="L259" i="10" s="1"/>
  <c r="P124" i="10"/>
  <c r="P259" i="10" s="1"/>
  <c r="P99" i="10"/>
  <c r="AX30" i="10"/>
  <c r="AX71" i="10" s="1"/>
  <c r="AV30" i="10"/>
  <c r="AV71" i="10"/>
  <c r="N203" i="10"/>
  <c r="N244" i="10" s="1"/>
  <c r="N34" i="10" s="1"/>
  <c r="N37" i="10" s="1"/>
  <c r="N255" i="10" s="1"/>
  <c r="O99" i="10"/>
  <c r="O124" i="10" s="1"/>
  <c r="O259" i="10" s="1"/>
  <c r="T99" i="10"/>
  <c r="T124" i="10"/>
  <c r="T259" i="10" s="1"/>
  <c r="Z124" i="10"/>
  <c r="AA124" i="10"/>
  <c r="AA259" i="10" s="1"/>
  <c r="AA99" i="10"/>
  <c r="S99" i="10"/>
  <c r="S124" i="10" s="1"/>
  <c r="S259" i="10" s="1"/>
  <c r="U99" i="10"/>
  <c r="U124" i="10"/>
  <c r="U259" i="10" s="1"/>
  <c r="P71" i="10"/>
  <c r="P30" i="10"/>
  <c r="AW149" i="10"/>
  <c r="AX144" i="10"/>
  <c r="AU289" i="11"/>
  <c r="BB91" i="11"/>
  <c r="BB99" i="11" s="1"/>
  <c r="BC289" i="11"/>
  <c r="BC282" i="11" s="1"/>
  <c r="BB109" i="11"/>
  <c r="AV76" i="11"/>
  <c r="BE76" i="11" s="1"/>
  <c r="BB291" i="11"/>
  <c r="BB294" i="11"/>
  <c r="AV226" i="11"/>
  <c r="AV31" i="11"/>
  <c r="AV34" i="11" s="1"/>
  <c r="BE34" i="11" s="1"/>
  <c r="AY297" i="11"/>
  <c r="AV208" i="11"/>
  <c r="AV162" i="11"/>
  <c r="BE162" i="11" s="1"/>
  <c r="AV122" i="11"/>
  <c r="AV124" i="11" s="1"/>
  <c r="BE124" i="11" s="1"/>
  <c r="AZ294" i="11"/>
  <c r="BB185" i="11"/>
  <c r="AV133" i="11"/>
  <c r="AV134" i="11" s="1"/>
  <c r="BE134" i="11" s="1"/>
  <c r="AY203" i="11"/>
  <c r="AV200" i="11"/>
  <c r="AY294" i="11"/>
  <c r="AY252" i="11"/>
  <c r="AV249" i="11"/>
  <c r="AV252" i="11" s="1"/>
  <c r="BE252" i="11" s="1"/>
  <c r="AZ297" i="11"/>
  <c r="AZ286" i="11"/>
  <c r="BB248" i="11"/>
  <c r="AY286" i="11"/>
  <c r="AV40" i="11"/>
  <c r="AV15" i="11"/>
  <c r="AY17" i="11"/>
  <c r="AV12" i="11"/>
  <c r="AV102" i="11"/>
  <c r="BB137" i="11"/>
  <c r="BB293" i="11"/>
  <c r="BB80" i="11"/>
  <c r="BB288" i="11"/>
  <c r="BB292" i="11"/>
  <c r="BB194" i="11"/>
  <c r="BB30" i="11"/>
  <c r="BB286" i="11"/>
  <c r="BB296" i="11"/>
  <c r="BB225" i="11"/>
  <c r="AE144" i="10"/>
  <c r="BD144" i="11"/>
  <c r="AU144" i="11"/>
  <c r="AT290" i="11"/>
  <c r="AT282" i="11" s="1"/>
  <c r="AT149" i="11"/>
  <c r="AT278" i="11" s="1"/>
  <c r="AV236" i="11"/>
  <c r="BE236" i="11" s="1"/>
  <c r="AV185" i="11"/>
  <c r="BE185" i="11" s="1"/>
  <c r="H127" i="10"/>
  <c r="H143" i="10"/>
  <c r="H198" i="10"/>
  <c r="H272" i="10"/>
  <c r="H44" i="10"/>
  <c r="H277" i="10"/>
  <c r="H20" i="10"/>
  <c r="H54" i="10"/>
  <c r="H252" i="10" s="1"/>
  <c r="H41" i="10" s="1"/>
  <c r="H194" i="10" s="1"/>
  <c r="H10" i="10" s="1"/>
  <c r="H26" i="10" s="1"/>
  <c r="H62" i="10"/>
  <c r="H80" i="10" s="1"/>
  <c r="H14" i="10"/>
  <c r="H47" i="10"/>
  <c r="H119" i="10"/>
  <c r="H162" i="10"/>
  <c r="H210" i="10"/>
  <c r="H217" i="10"/>
  <c r="H225" i="10"/>
  <c r="H262" i="10"/>
  <c r="H149" i="10"/>
  <c r="H232" i="10"/>
  <c r="H173" i="10"/>
  <c r="H59" i="10"/>
  <c r="H114" i="10"/>
  <c r="H134" i="10"/>
  <c r="AX17" i="11" l="1"/>
  <c r="AE149" i="10"/>
  <c r="AE278" i="10" s="1"/>
  <c r="Z259" i="10"/>
  <c r="AW278" i="11"/>
  <c r="BE277" i="11"/>
  <c r="AD278" i="11"/>
  <c r="AY144" i="11"/>
  <c r="AY149" i="11" s="1"/>
  <c r="AV41" i="11"/>
  <c r="BE41" i="11" s="1"/>
  <c r="BQ149" i="10"/>
  <c r="BQ278" i="10" s="1"/>
  <c r="BS144" i="10"/>
  <c r="BS149" i="10" s="1"/>
  <c r="AY296" i="11"/>
  <c r="AY262" i="11"/>
  <c r="AV260" i="11"/>
  <c r="AV262" i="11" s="1"/>
  <c r="BE262" i="11" s="1"/>
  <c r="AV109" i="11"/>
  <c r="BE109" i="11" s="1"/>
  <c r="AV203" i="11"/>
  <c r="BE203" i="11" s="1"/>
  <c r="AD290" i="11"/>
  <c r="AD282" i="11" s="1"/>
  <c r="AW290" i="11"/>
  <c r="AW282" i="11" s="1"/>
  <c r="AE290" i="11"/>
  <c r="AE282" i="11" s="1"/>
  <c r="AE149" i="11"/>
  <c r="AE278" i="11" s="1"/>
  <c r="AV49" i="11"/>
  <c r="AV51" i="11" s="1"/>
  <c r="BE51" i="11" s="1"/>
  <c r="AV243" i="11"/>
  <c r="AV244" i="11" s="1"/>
  <c r="BE244" i="11" s="1"/>
  <c r="AV57" i="11"/>
  <c r="AV59" i="11" s="1"/>
  <c r="BE59" i="11" s="1"/>
  <c r="AY292" i="11"/>
  <c r="AZ293" i="11"/>
  <c r="AC288" i="11"/>
  <c r="AV232" i="11"/>
  <c r="BE232" i="11" s="1"/>
  <c r="AZ296" i="11"/>
  <c r="AZ292" i="11"/>
  <c r="AV82" i="11"/>
  <c r="AV85" i="11" s="1"/>
  <c r="BE85" i="11" s="1"/>
  <c r="AV104" i="11"/>
  <c r="BE104" i="11" s="1"/>
  <c r="AV257" i="11"/>
  <c r="AV259" i="11" s="1"/>
  <c r="BE259" i="11" s="1"/>
  <c r="AV14" i="11"/>
  <c r="BE14" i="11" s="1"/>
  <c r="AC244" i="11"/>
  <c r="AC293" i="11"/>
  <c r="AV151" i="11"/>
  <c r="AX291" i="11"/>
  <c r="AX156" i="11"/>
  <c r="AV171" i="11"/>
  <c r="AV173" i="11" s="1"/>
  <c r="BE173" i="11" s="1"/>
  <c r="AX173" i="11"/>
  <c r="AX294" i="11"/>
  <c r="AX10" i="11"/>
  <c r="AX288" i="11"/>
  <c r="AC298" i="11"/>
  <c r="AC66" i="11"/>
  <c r="AV271" i="11"/>
  <c r="AV272" i="11" s="1"/>
  <c r="BE272" i="11" s="1"/>
  <c r="AZ288" i="11"/>
  <c r="AY293" i="11"/>
  <c r="AY51" i="11"/>
  <c r="AY289" i="11"/>
  <c r="AV87" i="11"/>
  <c r="AV90" i="11" s="1"/>
  <c r="BE90" i="11" s="1"/>
  <c r="AX90" i="11"/>
  <c r="AV8" i="11"/>
  <c r="AV10" i="11" s="1"/>
  <c r="BE10" i="11" s="1"/>
  <c r="AY10" i="11"/>
  <c r="AX262" i="11"/>
  <c r="AX296" i="11"/>
  <c r="AV111" i="11"/>
  <c r="AV114" i="11" s="1"/>
  <c r="BE114" i="11" s="1"/>
  <c r="AX114" i="11"/>
  <c r="AV36" i="11"/>
  <c r="AV37" i="11" s="1"/>
  <c r="BE37" i="11" s="1"/>
  <c r="AX298" i="11"/>
  <c r="AV65" i="11"/>
  <c r="AX66" i="11"/>
  <c r="AX210" i="11"/>
  <c r="AX286" i="11"/>
  <c r="AV267" i="11"/>
  <c r="AV268" i="11" s="1"/>
  <c r="BE268" i="11" s="1"/>
  <c r="AZ51" i="11"/>
  <c r="AZ289" i="11"/>
  <c r="AY288" i="11"/>
  <c r="AC262" i="11"/>
  <c r="AC296" i="11"/>
  <c r="AV28" i="11"/>
  <c r="AV30" i="11" s="1"/>
  <c r="BE30" i="11" s="1"/>
  <c r="AV126" i="11"/>
  <c r="AV127" i="11" s="1"/>
  <c r="BE127" i="11" s="1"/>
  <c r="AY127" i="11"/>
  <c r="AV16" i="11"/>
  <c r="AV17" i="11" s="1"/>
  <c r="BE17" i="11" s="1"/>
  <c r="AV284" i="11"/>
  <c r="AV198" i="11"/>
  <c r="BE198" i="11" s="1"/>
  <c r="AX44" i="11"/>
  <c r="AV43" i="11"/>
  <c r="AV44" i="11" s="1"/>
  <c r="BE44" i="11" s="1"/>
  <c r="AZ156" i="11"/>
  <c r="AZ291" i="11"/>
  <c r="AV53" i="11"/>
  <c r="AV54" i="11" s="1"/>
  <c r="BE54" i="11" s="1"/>
  <c r="AB290" i="11"/>
  <c r="AB282" i="11" s="1"/>
  <c r="AB149" i="11"/>
  <c r="AB278" i="11" s="1"/>
  <c r="AC144" i="11"/>
  <c r="AX144" i="11"/>
  <c r="AX51" i="11"/>
  <c r="AX289" i="11"/>
  <c r="AC294" i="11"/>
  <c r="AC173" i="11"/>
  <c r="AX59" i="11"/>
  <c r="AX293" i="11"/>
  <c r="AV190" i="11"/>
  <c r="AV194" i="11" s="1"/>
  <c r="BE194" i="11" s="1"/>
  <c r="AY66" i="11"/>
  <c r="AY298" i="11"/>
  <c r="AV69" i="11"/>
  <c r="AV71" i="11" s="1"/>
  <c r="BE71" i="11" s="1"/>
  <c r="AV210" i="11"/>
  <c r="BE210" i="11" s="1"/>
  <c r="AC289" i="11"/>
  <c r="AV129" i="11"/>
  <c r="AV130" i="11" s="1"/>
  <c r="BE130" i="11" s="1"/>
  <c r="AZ66" i="11"/>
  <c r="AZ298" i="11"/>
  <c r="AY156" i="11"/>
  <c r="AY291" i="11"/>
  <c r="AV78" i="11"/>
  <c r="AV80" i="11" s="1"/>
  <c r="BE80" i="11" s="1"/>
  <c r="AV214" i="11"/>
  <c r="AV217" i="11" s="1"/>
  <c r="BE217" i="11" s="1"/>
  <c r="AF278" i="10"/>
  <c r="R66" i="10"/>
  <c r="R236" i="10" s="1"/>
  <c r="R23" i="10" s="1"/>
  <c r="R185" i="10"/>
  <c r="AB66" i="10"/>
  <c r="AB236" i="10" s="1"/>
  <c r="AB23" i="10" s="1"/>
  <c r="AB185" i="10"/>
  <c r="Q66" i="10"/>
  <c r="Q236" i="10" s="1"/>
  <c r="Q23" i="10" s="1"/>
  <c r="K66" i="10"/>
  <c r="K236" i="10" s="1"/>
  <c r="K23" i="10" s="1"/>
  <c r="K185" i="10"/>
  <c r="S66" i="10"/>
  <c r="S236" i="10" s="1"/>
  <c r="S23" i="10" s="1"/>
  <c r="O185" i="10"/>
  <c r="O66" i="10"/>
  <c r="O236" i="10" s="1"/>
  <c r="O23" i="10" s="1"/>
  <c r="AS66" i="10"/>
  <c r="AS236" i="10" s="1"/>
  <c r="AS23" i="10" s="1"/>
  <c r="AS185" i="10"/>
  <c r="L66" i="10"/>
  <c r="L236" i="10" s="1"/>
  <c r="L23" i="10" s="1"/>
  <c r="L185" i="10"/>
  <c r="H30" i="10"/>
  <c r="H71" i="10" s="1"/>
  <c r="Z185" i="10"/>
  <c r="Z236" i="10"/>
  <c r="AW99" i="10"/>
  <c r="AW124" i="10"/>
  <c r="AW259" i="10" s="1"/>
  <c r="U185" i="10"/>
  <c r="U66" i="10"/>
  <c r="U236" i="10" s="1"/>
  <c r="U23" i="10" s="1"/>
  <c r="M66" i="10"/>
  <c r="M236" i="10" s="1"/>
  <c r="M23" i="10" s="1"/>
  <c r="T66" i="10"/>
  <c r="T236" i="10" s="1"/>
  <c r="T23" i="10" s="1"/>
  <c r="N185" i="10"/>
  <c r="N66" i="10"/>
  <c r="N236" i="10" s="1"/>
  <c r="N23" i="10" s="1"/>
  <c r="H137" i="10"/>
  <c r="H156" i="10" s="1"/>
  <c r="I185" i="10"/>
  <c r="I66" i="10"/>
  <c r="I236" i="10" s="1"/>
  <c r="I23" i="10" s="1"/>
  <c r="AR240" i="10"/>
  <c r="AR104" i="10" s="1"/>
  <c r="P66" i="10"/>
  <c r="P236" i="10" s="1"/>
  <c r="P23" i="10" s="1"/>
  <c r="AA66" i="10"/>
  <c r="AA236" i="10" s="1"/>
  <c r="AA23" i="10" s="1"/>
  <c r="AR51" i="10"/>
  <c r="J185" i="10"/>
  <c r="J66" i="10"/>
  <c r="J236" i="10" s="1"/>
  <c r="J23" i="10" s="1"/>
  <c r="W76" i="10"/>
  <c r="AX149" i="10"/>
  <c r="BB289" i="11"/>
  <c r="AV286" i="11"/>
  <c r="AV297" i="11"/>
  <c r="AZ149" i="11"/>
  <c r="AZ290" i="11"/>
  <c r="AU149" i="11"/>
  <c r="AU278" i="11" s="1"/>
  <c r="AU290" i="11"/>
  <c r="AU282" i="11" s="1"/>
  <c r="BD149" i="11"/>
  <c r="BD278" i="11" s="1"/>
  <c r="BB144" i="11"/>
  <c r="BD290" i="11"/>
  <c r="BD282" i="11" s="1"/>
  <c r="AY290" i="11" l="1"/>
  <c r="AY282" i="11" s="1"/>
  <c r="AV144" i="11"/>
  <c r="AV149" i="11" s="1"/>
  <c r="BE149" i="11" s="1"/>
  <c r="AZ278" i="11"/>
  <c r="AY278" i="11"/>
  <c r="BS278" i="10"/>
  <c r="AV294" i="11"/>
  <c r="AV292" i="11"/>
  <c r="AV296" i="11"/>
  <c r="AV293" i="11"/>
  <c r="AV288" i="11"/>
  <c r="AX290" i="11"/>
  <c r="AX282" i="11" s="1"/>
  <c r="AX149" i="11"/>
  <c r="AX278" i="11" s="1"/>
  <c r="AZ282" i="11"/>
  <c r="AC149" i="11"/>
  <c r="AC290" i="11"/>
  <c r="AC282" i="11" s="1"/>
  <c r="AV66" i="11"/>
  <c r="BE66" i="11" s="1"/>
  <c r="AV298" i="11"/>
  <c r="AV289" i="11"/>
  <c r="AV156" i="11"/>
  <c r="BE156" i="11" s="1"/>
  <c r="AV291" i="11"/>
  <c r="J76" i="10"/>
  <c r="P185" i="10"/>
  <c r="O76" i="10"/>
  <c r="Q185" i="10"/>
  <c r="Q76" i="10" s="1"/>
  <c r="T76" i="10"/>
  <c r="AW66" i="10"/>
  <c r="AW236" i="10" s="1"/>
  <c r="AW23" i="10" s="1"/>
  <c r="AR85" i="10"/>
  <c r="AR90" i="10" s="1"/>
  <c r="I76" i="10"/>
  <c r="T185" i="10"/>
  <c r="L76" i="10"/>
  <c r="S185" i="10"/>
  <c r="AX99" i="10"/>
  <c r="AX124" i="10"/>
  <c r="AX259" i="10" s="1"/>
  <c r="AA185" i="10"/>
  <c r="AA76" i="10" s="1"/>
  <c r="M185" i="10"/>
  <c r="S76" i="10"/>
  <c r="AB76" i="10"/>
  <c r="H203" i="10"/>
  <c r="H244" i="10" s="1"/>
  <c r="H34" i="10" s="1"/>
  <c r="H37" i="10" s="1"/>
  <c r="H255" i="10" s="1"/>
  <c r="M76" i="10"/>
  <c r="H99" i="10"/>
  <c r="H124" i="10"/>
  <c r="H259" i="10" s="1"/>
  <c r="W248" i="10"/>
  <c r="W51" i="10"/>
  <c r="P76" i="10"/>
  <c r="N76" i="10"/>
  <c r="U76" i="10"/>
  <c r="AS76" i="10"/>
  <c r="K76" i="10"/>
  <c r="R76" i="10"/>
  <c r="BB149" i="11"/>
  <c r="BB278" i="11" s="1"/>
  <c r="BB290" i="11"/>
  <c r="BB282" i="11" s="1"/>
  <c r="AV290" i="11" l="1"/>
  <c r="AV282" i="11" s="1"/>
  <c r="AV278" i="11"/>
  <c r="AC278" i="11"/>
  <c r="AV279" i="11" s="1"/>
  <c r="AR278" i="10"/>
  <c r="AA248" i="10"/>
  <c r="Q248" i="10"/>
  <c r="N248" i="10"/>
  <c r="N51" i="10"/>
  <c r="P248" i="10"/>
  <c r="W240" i="10"/>
  <c r="W104" i="10" s="1"/>
  <c r="S248" i="10"/>
  <c r="O248" i="10"/>
  <c r="M248" i="10"/>
  <c r="M51" i="10"/>
  <c r="R248" i="10"/>
  <c r="H66" i="10"/>
  <c r="H236" i="10" s="1"/>
  <c r="H23" i="10" s="1"/>
  <c r="Z248" i="10"/>
  <c r="L248" i="10"/>
  <c r="AB248" i="10"/>
  <c r="AB51" i="10"/>
  <c r="K248" i="10"/>
  <c r="K51" i="10" s="1"/>
  <c r="AS51" i="10"/>
  <c r="AS248" i="10"/>
  <c r="U248" i="10"/>
  <c r="AW185" i="10"/>
  <c r="AW76" i="10" s="1"/>
  <c r="J248" i="10"/>
  <c r="I248" i="10"/>
  <c r="AX66" i="10"/>
  <c r="AX236" i="10" s="1"/>
  <c r="AX23" i="10" s="1"/>
  <c r="T248" i="10"/>
  <c r="AW248" i="10" l="1"/>
  <c r="W85" i="10"/>
  <c r="W90" i="10" s="1"/>
  <c r="W278" i="10" s="1"/>
  <c r="M240" i="10"/>
  <c r="M104" i="10" s="1"/>
  <c r="Q240" i="10"/>
  <c r="Q104" i="10" s="1"/>
  <c r="K240" i="10"/>
  <c r="K104" i="10" s="1"/>
  <c r="O240" i="10"/>
  <c r="O104" i="10" s="1"/>
  <c r="P51" i="10"/>
  <c r="Q51" i="10"/>
  <c r="S240" i="10"/>
  <c r="S104" i="10" s="1"/>
  <c r="I240" i="10"/>
  <c r="I104" i="10" s="1"/>
  <c r="AB240" i="10"/>
  <c r="AB104" i="10" s="1"/>
  <c r="H185" i="10"/>
  <c r="H76" i="10" s="1"/>
  <c r="O51" i="10"/>
  <c r="J51" i="10"/>
  <c r="AX185" i="10"/>
  <c r="AX76" i="10" s="1"/>
  <c r="U240" i="10"/>
  <c r="U104" i="10" s="1"/>
  <c r="U51" i="10"/>
  <c r="T51" i="10"/>
  <c r="I51" i="10"/>
  <c r="AS240" i="10"/>
  <c r="AS104" i="10" s="1"/>
  <c r="L51" i="10"/>
  <c r="R51" i="10"/>
  <c r="S51" i="10"/>
  <c r="N240" i="10"/>
  <c r="N104" i="10" s="1"/>
  <c r="AA51" i="10"/>
  <c r="Z240" i="10" l="1"/>
  <c r="AA240" i="10"/>
  <c r="AA104" i="10" s="1"/>
  <c r="P240" i="10"/>
  <c r="P104" i="10" s="1"/>
  <c r="T240" i="10"/>
  <c r="T104" i="10" s="1"/>
  <c r="R240" i="10"/>
  <c r="R104" i="10" s="1"/>
  <c r="L240" i="10"/>
  <c r="L104" i="10" s="1"/>
  <c r="J240" i="10"/>
  <c r="J104" i="10" s="1"/>
  <c r="R85" i="10"/>
  <c r="R90" i="10" s="1"/>
  <c r="L85" i="10"/>
  <c r="L90" i="10" s="1"/>
  <c r="J85" i="10"/>
  <c r="J90" i="10"/>
  <c r="AX248" i="10"/>
  <c r="AX51" i="10"/>
  <c r="AA85" i="10"/>
  <c r="AA90" i="10"/>
  <c r="P85" i="10"/>
  <c r="P90" i="10"/>
  <c r="T85" i="10"/>
  <c r="T90" i="10"/>
  <c r="H248" i="10"/>
  <c r="H51" i="10"/>
  <c r="O85" i="10"/>
  <c r="O90" i="10"/>
  <c r="I85" i="10"/>
  <c r="I90" i="10"/>
  <c r="M90" i="10"/>
  <c r="M85" i="10"/>
  <c r="Q85" i="10"/>
  <c r="Q90" i="10"/>
  <c r="AS85" i="10"/>
  <c r="AS90" i="10"/>
  <c r="K85" i="10"/>
  <c r="U85" i="10"/>
  <c r="U90" i="10"/>
  <c r="AB90" i="10"/>
  <c r="AB85" i="10"/>
  <c r="N85" i="10"/>
  <c r="N90" i="10"/>
  <c r="S85" i="10"/>
  <c r="S90" i="10" s="1"/>
  <c r="AW51" i="10"/>
  <c r="M278" i="10" l="1"/>
  <c r="N278" i="10"/>
  <c r="T278" i="10"/>
  <c r="Z278" i="10"/>
  <c r="Q278" i="10"/>
  <c r="O278" i="10"/>
  <c r="P278" i="10"/>
  <c r="J278" i="10"/>
  <c r="AB278" i="10"/>
  <c r="AA278" i="10"/>
  <c r="AS278" i="10"/>
  <c r="AS279" i="10" s="1"/>
  <c r="I278" i="10"/>
  <c r="U278" i="10"/>
  <c r="L278" i="10"/>
  <c r="K90" i="10"/>
  <c r="K278" i="10" s="1"/>
  <c r="R278" i="10"/>
  <c r="S278" i="10"/>
  <c r="AW240" i="10"/>
  <c r="AW104" i="10" s="1"/>
  <c r="AW85" i="10"/>
  <c r="AW90" i="10"/>
  <c r="H240" i="10"/>
  <c r="H104" i="10" s="1"/>
  <c r="AX240" i="10"/>
  <c r="AX104" i="10" s="1"/>
  <c r="R279" i="10" l="1"/>
  <c r="U279" i="10"/>
  <c r="AW278" i="10"/>
  <c r="AX85" i="10"/>
  <c r="AX90" i="10"/>
  <c r="H85" i="10"/>
  <c r="AV99" i="10"/>
  <c r="AV124" i="10"/>
  <c r="AV259" i="10"/>
  <c r="AV66" i="10"/>
  <c r="AV236" i="10"/>
  <c r="AV23" i="10"/>
  <c r="AV185" i="10"/>
  <c r="AV76" i="10"/>
  <c r="AV248" i="10"/>
  <c r="AV51" i="10"/>
  <c r="AV240" i="10"/>
  <c r="AV104" i="10"/>
  <c r="AV85" i="10"/>
  <c r="AV90" i="10"/>
  <c r="V99" i="10"/>
  <c r="V124" i="10"/>
  <c r="V259" i="10"/>
  <c r="V66" i="10"/>
  <c r="V236" i="10"/>
  <c r="V23" i="10"/>
  <c r="V185" i="10"/>
  <c r="V76" i="10"/>
  <c r="V248" i="10"/>
  <c r="V51" i="10"/>
  <c r="V240" i="10"/>
  <c r="V104" i="10"/>
  <c r="V85" i="10"/>
  <c r="V90" i="10"/>
  <c r="AG99" i="10"/>
  <c r="AG124" i="10"/>
  <c r="AG259" i="10"/>
  <c r="AG66" i="10"/>
  <c r="AG236" i="10"/>
  <c r="AG23" i="10"/>
  <c r="AG185" i="10"/>
  <c r="AG76" i="10"/>
  <c r="AG248" i="10"/>
  <c r="AG51" i="10"/>
  <c r="AG240" i="10"/>
  <c r="AG104" i="10"/>
  <c r="AG85" i="10"/>
  <c r="AG90" i="10"/>
  <c r="AK99" i="10"/>
  <c r="AK124" i="10"/>
  <c r="AK259" i="10"/>
  <c r="AK66" i="10"/>
  <c r="AK236" i="10"/>
  <c r="AK23" i="10"/>
  <c r="AK185" i="10"/>
  <c r="AK76" i="10"/>
  <c r="AK248" i="10"/>
  <c r="AK51" i="10"/>
  <c r="AK240" i="10"/>
  <c r="AK104" i="10"/>
  <c r="AK85" i="10"/>
  <c r="AK90" i="10"/>
  <c r="V278" i="10" l="1"/>
  <c r="W279" i="10" s="1"/>
  <c r="AK278" i="10"/>
  <c r="AG278" i="10"/>
  <c r="AV278" i="10"/>
  <c r="AX278" i="10"/>
  <c r="H90" i="10"/>
  <c r="H27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W29" authorId="0" shapeId="0" xr:uid="{A47F37D1-1E00-4EC2-9A77-E4B69B384007}">
      <text>
        <r>
          <rPr>
            <b/>
            <sz val="10"/>
            <color indexed="81"/>
            <rFont val="Tahoma"/>
            <family val="2"/>
            <charset val="238"/>
          </rPr>
          <t>zvýšení kapacity od 1.3.24</t>
        </r>
      </text>
    </comment>
    <comment ref="U45" authorId="0" shapeId="0" xr:uid="{644946AA-172A-47C0-B44B-A53F0AD9670F}">
      <text>
        <r>
          <rPr>
            <b/>
            <sz val="10"/>
            <color indexed="81"/>
            <rFont val="Tahoma"/>
            <family val="2"/>
            <charset val="238"/>
          </rPr>
          <t>jazyková příprava cizinců 1-6/24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U110" authorId="0" shapeId="0" xr:uid="{C1A15BC1-C810-4970-885B-DE8B3675992A}">
      <text>
        <r>
          <rPr>
            <b/>
            <sz val="10"/>
            <color indexed="81"/>
            <rFont val="Tahoma"/>
            <family val="2"/>
            <charset val="238"/>
          </rPr>
          <t>jazyk příprava 1-6/24</t>
        </r>
      </text>
    </comment>
    <comment ref="U131" authorId="0" shapeId="0" xr:uid="{E4B7C5FE-8A71-468B-8A49-9774470FBF9A}">
      <text>
        <r>
          <rPr>
            <b/>
            <sz val="10"/>
            <color indexed="81"/>
            <rFont val="Tahoma"/>
            <family val="2"/>
            <charset val="238"/>
          </rPr>
          <t>jazyk příprava cizinců 1-6/24</t>
        </r>
      </text>
    </comment>
    <comment ref="U144" authorId="0" shapeId="0" xr:uid="{C7285493-3061-421F-A4D4-10B42E52AD4E}">
      <text>
        <r>
          <rPr>
            <sz val="10"/>
            <color indexed="81"/>
            <rFont val="Tahoma"/>
            <family val="2"/>
            <charset val="238"/>
          </rPr>
          <t xml:space="preserve">kurz zákl vzděl 1-5/24
</t>
        </r>
      </text>
    </comment>
    <comment ref="AN144" authorId="0" shapeId="0" xr:uid="{D0FC1F6A-E4E5-4B89-A598-BE1EF43CCE43}">
      <text>
        <r>
          <rPr>
            <b/>
            <sz val="10"/>
            <color indexed="81"/>
            <rFont val="Tahoma"/>
            <family val="2"/>
            <charset val="238"/>
          </rPr>
          <t>kurz ZV</t>
        </r>
      </text>
    </comment>
    <comment ref="U157" authorId="0" shapeId="0" xr:uid="{2F874F6C-7C0E-4920-8FD0-CBAF4B30CB9B}">
      <text>
        <r>
          <rPr>
            <b/>
            <sz val="10"/>
            <color indexed="81"/>
            <rFont val="Tahoma"/>
            <family val="2"/>
            <charset val="238"/>
          </rPr>
          <t>jazyk příprava cizinců 1-6/24</t>
        </r>
      </text>
    </comment>
    <comment ref="U176" authorId="0" shapeId="0" xr:uid="{0E5BE465-2AD7-441C-B4B1-C5F8D9447C75}">
      <text>
        <r>
          <rPr>
            <b/>
            <sz val="10"/>
            <color indexed="81"/>
            <rFont val="Tahoma"/>
            <family val="2"/>
            <charset val="238"/>
          </rPr>
          <t>§42 1-6/24</t>
        </r>
      </text>
    </comment>
    <comment ref="U186" authorId="0" shapeId="0" xr:uid="{AA8C8FF1-1866-4790-B0E9-9C0CCC768794}">
      <text>
        <r>
          <rPr>
            <b/>
            <sz val="10"/>
            <color indexed="81"/>
            <rFont val="Tahoma"/>
            <family val="2"/>
            <charset val="238"/>
          </rPr>
          <t>§42 1-6/24</t>
        </r>
      </text>
    </comment>
    <comment ref="U219" authorId="0" shapeId="0" xr:uid="{6AA73E63-683C-40AA-A368-C0933FC9C8AA}">
      <text>
        <r>
          <rPr>
            <b/>
            <sz val="10"/>
            <color indexed="81"/>
            <rFont val="Tahoma"/>
            <family val="2"/>
            <charset val="238"/>
          </rPr>
          <t>§42 1-6/24</t>
        </r>
      </text>
    </comment>
  </commentList>
</comments>
</file>

<file path=xl/sharedStrings.xml><?xml version="1.0" encoding="utf-8"?>
<sst xmlns="http://schemas.openxmlformats.org/spreadsheetml/2006/main" count="3092" uniqueCount="284">
  <si>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</si>
  <si>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</si>
  <si>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</si>
  <si>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</si>
  <si>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</si>
  <si>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</si>
  <si>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</si>
  <si>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</si>
  <si>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</si>
  <si>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</si>
  <si>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</si>
  <si>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</si>
  <si>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</si>
  <si>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</si>
  <si>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</si>
  <si>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</si>
  <si>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</si>
  <si>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</si>
  <si>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</si>
  <si>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</si>
  <si>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</si>
  <si>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</si>
  <si>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</si>
  <si>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</si>
  <si>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</si>
  <si>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</si>
  <si>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</si>
  <si>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</si>
  <si>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</si>
  <si>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</si>
  <si>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</si>
  <si>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</si>
  <si>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</si>
  <si>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</si>
  <si>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</si>
  <si>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</si>
  <si>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</si>
  <si>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</si>
  <si>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</si>
  <si>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</si>
  <si>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</si>
  <si>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</si>
  <si>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</si>
  <si>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</si>
  <si>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</si>
  <si>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</si>
  <si>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</si>
  <si>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</si>
  <si>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</si>
  <si>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</si>
  <si>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</si>
  <si>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</si>
  <si>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</si>
  <si>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</si>
  <si>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</si>
  <si>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</si>
  <si>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</si>
  <si>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</si>
  <si>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</si>
  <si>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</si>
  <si>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</si>
  <si>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</si>
  <si>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</si>
  <si>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</si>
  <si>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</si>
  <si>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</si>
  <si>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</si>
  <si>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</si>
  <si>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</si>
  <si>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</si>
  <si>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</si>
  <si>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</si>
  <si>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</si>
  <si>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</si>
  <si>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</si>
  <si>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</si>
  <si>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</si>
  <si>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</si>
  <si>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</si>
  <si>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</si>
  <si>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z toho: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</si>
  <si>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</si>
  <si>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</si>
  <si>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</si>
  <si>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</si>
  <si>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</si>
  <si>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</si>
  <si>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</si>
  <si>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</si>
  <si>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</si>
  <si>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</si>
  <si>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</si>
  <si>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</si>
  <si>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</si>
  <si>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</si>
  <si>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</si>
  <si>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</si>
  <si>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</si>
  <si>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</si>
  <si>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</si>
  <si>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</si>
  <si>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</si>
  <si>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</si>
  <si>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</si>
  <si>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</si>
  <si>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</si>
  <si>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</si>
  <si>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</si>
  <si>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</si>
  <si>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</si>
  <si>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</si>
  <si>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</si>
  <si>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</si>
  <si>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</si>
  <si>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</si>
  <si>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</si>
  <si>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</si>
  <si>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</si>
  <si>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</si>
  <si>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</si>
  <si>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</si>
  <si>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</si>
  <si>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</si>
  <si>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</si>
  <si>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</si>
  <si>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</si>
  <si>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</si>
  <si>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</si>
  <si>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</si>
  <si>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</si>
  <si>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</si>
  <si>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</si>
  <si>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</si>
  <si>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</si>
  <si>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</si>
  <si>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</si>
  <si>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</si>
  <si>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</si>
  <si>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</si>
  <si>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</si>
  <si>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</si>
  <si>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</si>
  <si>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</si>
  <si>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</si>
  <si>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</si>
  <si>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</si>
  <si>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</si>
  <si>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</si>
  <si>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</si>
  <si>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</si>
  <si>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</si>
  <si>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</si>
  <si>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</si>
  <si>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</si>
  <si>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</si>
  <si>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</si>
  <si>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</si>
  <si>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</si>
  <si>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</si>
  <si>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</si>
  <si>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</si>
  <si>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</si>
  <si>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</si>
  <si>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</si>
  <si>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</si>
  <si>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</si>
  <si>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</si>
  <si>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</si>
  <si>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</si>
  <si>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</si>
  <si>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</si>
  <si>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</si>
  <si>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</si>
  <si>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</si>
  <si>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</si>
  <si>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</si>
  <si>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</si>
  <si>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</si>
  <si>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</si>
  <si>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</si>
  <si>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</si>
  <si>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</si>
  <si>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</si>
  <si>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</si>
  <si>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</si>
  <si>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</si>
  <si>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</si>
  <si>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</si>
  <si>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</si>
  <si>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</si>
  <si>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</si>
  <si>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</si>
  <si>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</si>
  <si>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</si>
  <si>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</si>
  <si>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</si>
  <si>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</si>
  <si>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</si>
  <si>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</si>
  <si>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</si>
  <si>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</si>
  <si>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</si>
  <si>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</si>
  <si>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</si>
  <si>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</si>
  <si>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</si>
  <si>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</si>
  <si>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</si>
  <si>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</si>
  <si>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</si>
  <si>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</si>
  <si>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</si>
  <si>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</si>
  <si>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</si>
  <si>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</si>
  <si>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</si>
  <si>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</si>
  <si>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</si>
  <si>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</si>
  <si>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</si>
  <si>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</si>
  <si>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</si>
  <si>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</si>
  <si>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</si>
  <si>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</si>
  <si>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</si>
  <si>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</si>
  <si>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</si>
  <si>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</si>
  <si>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</si>
  <si>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</si>
  <si>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</si>
  <si>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</si>
  <si>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</si>
  <si>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>ÚPRAVA KVĚTEN</t>
  </si>
  <si>
    <r>
      <t xml:space="preserve">PEDAGOG </t>
    </r>
    <r>
      <rPr>
        <b/>
        <sz val="10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</si>
  <si>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rFont val="Calibri"/>
        <family val="2"/>
        <charset val="238"/>
        <scheme val="minor"/>
      </rPr>
      <t>100%</t>
    </r>
  </si>
  <si>
    <t>úprava limitu do 100%</t>
  </si>
  <si>
    <t>ÚPRAVA LIMITU do 100%</t>
  </si>
  <si>
    <t xml:space="preserve">2) </t>
  </si>
  <si>
    <t>3)</t>
  </si>
  <si>
    <t>ÚPRAVA červenec</t>
  </si>
  <si>
    <t>ÚPRAVA LIMITU</t>
  </si>
  <si>
    <t>úprava limitu</t>
  </si>
  <si>
    <t>Střední průmyslová škola a Vyšší odborná škola Liberec</t>
  </si>
  <si>
    <t>ÚPRAVA září</t>
  </si>
  <si>
    <t>ÚPRAVA OON</t>
  </si>
  <si>
    <t>ÚPRAVA OON do 100%</t>
  </si>
  <si>
    <t>ÚPRAVA OON 100%</t>
  </si>
  <si>
    <t>ÚPRAVA OON 65%</t>
  </si>
  <si>
    <t xml:space="preserve">předkládáme Vám roční výši finančních prostředků pro školy a školní družiny a limity počtu zaměstnanců </t>
  </si>
  <si>
    <t>ÚPRAVA říjen</t>
  </si>
  <si>
    <t>ÚPRAVA listopad</t>
  </si>
  <si>
    <t>ÚPRAVA prosinec</t>
  </si>
  <si>
    <t>Limit počtu PZ</t>
  </si>
  <si>
    <t>Normativní rozpis rozpočtu přímých NIV na rok 2024</t>
  </si>
  <si>
    <t>NORMATIVNÍ ROZPIS ROZPOČTU PŘÍMÝCH NIV NA ROK 2024</t>
  </si>
  <si>
    <t>ZAM_PZ</t>
  </si>
  <si>
    <t>Individuální úprava dle PH školy k 1.9. 2024</t>
  </si>
  <si>
    <t>v hod/týden dle údajů vykázaných v P1c-01 k 30.9.2023</t>
  </si>
  <si>
    <t>XI</t>
  </si>
  <si>
    <t xml:space="preserve"> </t>
  </si>
  <si>
    <t>převody platy_OON_65%</t>
  </si>
  <si>
    <t>Dohody převod 65%</t>
  </si>
  <si>
    <t>Převody do OON 65%</t>
  </si>
  <si>
    <t>stanovených MŠMT na rok 2024 a rozpis dalších finančních prostředků a limity počtu zaměstnanců stanovených krajským úřadem.</t>
  </si>
  <si>
    <t>4)</t>
  </si>
  <si>
    <t>5)</t>
  </si>
  <si>
    <t>6)</t>
  </si>
  <si>
    <t>převody mezi platy a OON;</t>
  </si>
  <si>
    <t>převody mezi platy a ONIV na zajištění autoškoly a svářečského kurzu;</t>
  </si>
  <si>
    <t>podpůrná opatření vykázaná do výkazu R43-01 k 1.1.2024 a R 44-99 vykázaná v lednu a únoru 2024;</t>
  </si>
  <si>
    <t>financování pedagogické práce v § 42;</t>
  </si>
  <si>
    <t>financování kurzu základního vzdělávání;</t>
  </si>
  <si>
    <t>financování jazykové přípravy cizinců;</t>
  </si>
  <si>
    <t>individuální opravy normativního rozpisu rozpočtu přímých NIV.</t>
  </si>
  <si>
    <t>7)</t>
  </si>
  <si>
    <t>NPZ</t>
  </si>
  <si>
    <t>PPZ</t>
  </si>
  <si>
    <t>orientační ukazatel</t>
  </si>
  <si>
    <r>
      <rPr>
        <b/>
        <i/>
        <sz val="11"/>
        <color theme="1"/>
        <rFont val="Arial Narrow"/>
        <family val="2"/>
        <charset val="238"/>
      </rPr>
      <t xml:space="preserve">∑ </t>
    </r>
    <r>
      <rPr>
        <b/>
        <i/>
        <sz val="11"/>
        <color theme="1"/>
        <rFont val="Calibri"/>
        <family val="2"/>
        <charset val="238"/>
        <scheme val="minor"/>
      </rPr>
      <t>zaměstnanci úvazky</t>
    </r>
  </si>
  <si>
    <t>Rozpis rozpočtu přímých NIV - 20. březen 2024</t>
  </si>
  <si>
    <t>Komentář k Rozpisu rozpočtu přímých NIV k 20. 3. 2024</t>
  </si>
  <si>
    <t>V Liberci dne 20.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</si>
</sst>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0000000"/>
    <numFmt numFmtId="166" formatCode="#,##0.000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5C5AA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18" fillId="0" borderId="1" xfId="0" applyNumberFormat="1" applyFont="1" applyBorder="1"/>
    <xf numFmtId="3" fontId="22" fillId="0" borderId="5" xfId="0" applyNumberFormat="1" applyFont="1" applyBorder="1" applyAlignment="1">
      <alignment horizontal="center"/>
    </xf>
    <xf numFmtId="3" fontId="23" fillId="0" borderId="1" xfId="0" applyNumberFormat="1" applyFont="1" applyBorder="1"/>
    <xf numFmtId="3" fontId="24" fillId="2" borderId="1" xfId="0" applyNumberFormat="1" applyFont="1" applyFill="1" applyBorder="1"/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/>
    </xf>
    <xf numFmtId="4" fontId="23" fillId="0" borderId="1" xfId="0" applyNumberFormat="1" applyFont="1" applyBorder="1"/>
    <xf numFmtId="4" fontId="24" fillId="2" borderId="1" xfId="0" applyNumberFormat="1" applyFont="1" applyFill="1" applyBorder="1"/>
    <xf numFmtId="0" fontId="12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3" fontId="11" fillId="0" borderId="1" xfId="0" applyNumberFormat="1" applyFont="1" applyBorder="1"/>
    <xf numFmtId="0" fontId="29" fillId="0" borderId="1" xfId="0" applyFont="1" applyBorder="1"/>
    <xf numFmtId="3" fontId="29" fillId="0" borderId="1" xfId="0" applyNumberFormat="1" applyFont="1" applyBorder="1"/>
    <xf numFmtId="4" fontId="30" fillId="0" borderId="0" xfId="0" applyNumberFormat="1" applyFont="1"/>
    <xf numFmtId="3" fontId="31" fillId="0" borderId="5" xfId="0" applyNumberFormat="1" applyFont="1" applyBorder="1" applyAlignment="1">
      <alignment horizontal="center"/>
    </xf>
    <xf numFmtId="3" fontId="30" fillId="0" borderId="1" xfId="0" applyNumberFormat="1" applyFont="1" applyBorder="1"/>
    <xf numFmtId="3" fontId="30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1" fillId="0" borderId="5" xfId="0" applyNumberFormat="1" applyFont="1" applyBorder="1" applyAlignment="1">
      <alignment horizontal="center"/>
    </xf>
    <xf numFmtId="4" fontId="30" fillId="0" borderId="1" xfId="0" applyNumberFormat="1" applyFont="1" applyBorder="1"/>
    <xf numFmtId="0" fontId="32" fillId="0" borderId="0" xfId="0" applyFont="1"/>
    <xf numFmtId="3" fontId="32" fillId="0" borderId="0" xfId="0" applyNumberFormat="1" applyFont="1"/>
    <xf numFmtId="3" fontId="5" fillId="0" borderId="1" xfId="0" applyNumberFormat="1" applyFont="1" applyBorder="1"/>
    <xf numFmtId="0" fontId="30" fillId="0" borderId="1" xfId="0" applyFont="1" applyBorder="1"/>
    <xf numFmtId="3" fontId="11" fillId="2" borderId="1" xfId="0" applyNumberFormat="1" applyFont="1" applyFill="1" applyBorder="1"/>
    <xf numFmtId="4" fontId="30" fillId="0" borderId="1" xfId="0" applyNumberFormat="1" applyFont="1" applyBorder="1" applyAlignment="1">
      <alignment horizontal="right"/>
    </xf>
    <xf numFmtId="0" fontId="29" fillId="10" borderId="1" xfId="0" applyFont="1" applyFill="1" applyBorder="1"/>
    <xf numFmtId="3" fontId="29" fillId="10" borderId="1" xfId="0" applyNumberFormat="1" applyFont="1" applyFill="1" applyBorder="1"/>
    <xf numFmtId="3" fontId="29" fillId="13" borderId="1" xfId="0" applyNumberFormat="1" applyFont="1" applyFill="1" applyBorder="1"/>
    <xf numFmtId="4" fontId="4" fillId="0" borderId="0" xfId="1" applyNumberFormat="1" applyAlignment="1">
      <alignment horizontal="right"/>
    </xf>
    <xf numFmtId="3" fontId="3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0" fillId="13" borderId="1" xfId="0" applyNumberFormat="1" applyFont="1" applyFill="1" applyBorder="1"/>
    <xf numFmtId="166" fontId="3" fillId="3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166" fontId="5" fillId="2" borderId="1" xfId="0" applyNumberFormat="1" applyFont="1" applyFill="1" applyBorder="1"/>
    <xf numFmtId="166" fontId="10" fillId="2" borderId="1" xfId="1" applyNumberFormat="1" applyFont="1" applyFill="1" applyBorder="1"/>
    <xf numFmtId="4" fontId="1" fillId="0" borderId="0" xfId="0" applyNumberFormat="1" applyFont="1"/>
    <xf numFmtId="4" fontId="36" fillId="3" borderId="1" xfId="0" applyNumberFormat="1" applyFont="1" applyFill="1" applyBorder="1" applyAlignment="1">
      <alignment horizontal="center" vertical="center" wrapText="1"/>
    </xf>
    <xf numFmtId="4" fontId="38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4" fontId="36" fillId="0" borderId="7" xfId="0" applyNumberFormat="1" applyFont="1" applyBorder="1" applyAlignment="1">
      <alignment horizontal="center" vertical="center" wrapText="1"/>
    </xf>
    <xf numFmtId="4" fontId="36" fillId="0" borderId="3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11" fillId="15" borderId="6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9" fontId="11" fillId="12" borderId="6" xfId="0" applyNumberFormat="1" applyFont="1" applyFill="1" applyBorder="1" applyAlignment="1">
      <alignment horizontal="center"/>
    </xf>
    <xf numFmtId="9" fontId="11" fillId="10" borderId="6" xfId="0" applyNumberFormat="1" applyFont="1" applyFill="1" applyBorder="1" applyAlignment="1">
      <alignment horizontal="center"/>
    </xf>
    <xf numFmtId="3" fontId="20" fillId="7" borderId="2" xfId="0" applyNumberFormat="1" applyFont="1" applyFill="1" applyBorder="1" applyAlignment="1">
      <alignment horizontal="center" vertical="center"/>
    </xf>
    <xf numFmtId="3" fontId="20" fillId="7" borderId="3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textRotation="90" wrapText="1"/>
    </xf>
    <xf numFmtId="3" fontId="19" fillId="7" borderId="2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3" fontId="19" fillId="6" borderId="1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9" fontId="11" fillId="4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9" fontId="11" fillId="14" borderId="6" xfId="0" applyNumberFormat="1" applyFont="1" applyFill="1" applyBorder="1" applyAlignment="1">
      <alignment horizontal="center"/>
    </xf>
    <xf numFmtId="3" fontId="0" fillId="0" borderId="1" xfId="0" applyNumberFormat="1" applyFill="1" applyBorder="1"/>
    <xf numFmtId="3" fontId="0" fillId="0" borderId="0" xfId="0" applyNumberFormat="1" applyFill="1"/>
    <xf numFmtId="0" fontId="0" fillId="0" borderId="0" xfId="0" applyFill="1"/>
  </cellXfs>
  <cellStyles count="3">
    <cellStyle name="Normální" xfId="0" builtinId="0"/>
    <cellStyle name="Normální 2" xfId="1" xr:uid="{B8A1E7F3-82A4-4FB0-874A-0990CDC03D7A}"/>
    <cellStyle name="normální_OIII.TURN.e" xfId="2" xr:uid="{7B4FEAEF-853B-4BB5-9758-021CE3B03FF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E300"/>
  <sheetViews>
    <sheetView showGridLines="0" tabSelected="1" zoomScale="93" zoomScaleNormal="93" workbookViewId="0">
      <pane xSplit="7" ySplit="6" topLeftCell="AT270" activePane="bottomRight" state="frozen"/>
      <selection pane="topRight" activeCell="H1" sqref="H1"/>
      <selection pane="bottomLeft" activeCell="A7" sqref="A7"/>
      <selection pane="bottomRight" activeCell="E290" sqref="E290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43.85546875" customWidth="1"/>
    <col min="6" max="6" width="11" customWidth="1"/>
    <col min="8" max="13" width="14.85546875" style="42" customWidth="1"/>
    <col min="14" max="16" width="14.85546875" style="54" customWidth="1"/>
    <col min="17" max="23" width="13.140625" customWidth="1"/>
    <col min="24" max="24" width="15.28515625" customWidth="1"/>
    <col min="25" max="26" width="12.28515625" customWidth="1"/>
    <col min="27" max="27" width="11.5703125" customWidth="1"/>
    <col min="28" max="28" width="13.85546875" customWidth="1"/>
    <col min="29" max="29" width="13.28515625" customWidth="1"/>
    <col min="30" max="30" width="14.140625" customWidth="1"/>
    <col min="31" max="31" width="11.7109375" customWidth="1"/>
    <col min="32" max="32" width="11.85546875" customWidth="1"/>
    <col min="33" max="33" width="13.85546875" customWidth="1"/>
    <col min="34" max="34" width="11.85546875" customWidth="1"/>
    <col min="35" max="36" width="13.85546875" customWidth="1"/>
    <col min="37" max="37" width="14.7109375" customWidth="1"/>
    <col min="38" max="40" width="13.85546875" customWidth="1"/>
    <col min="41" max="41" width="14.7109375" customWidth="1"/>
    <col min="42" max="42" width="13.85546875" customWidth="1"/>
    <col min="43" max="43" width="14.7109375" customWidth="1"/>
    <col min="44" max="45" width="13.85546875" customWidth="1"/>
    <col min="46" max="46" width="14.7109375" customWidth="1"/>
    <col min="47" max="47" width="14.5703125" customWidth="1"/>
    <col min="48" max="48" width="16.140625" customWidth="1"/>
    <col min="49" max="49" width="16" customWidth="1"/>
    <col min="50" max="50" width="14.42578125" customWidth="1"/>
    <col min="51" max="51" width="17" customWidth="1"/>
    <col min="52" max="52" width="14.5703125" customWidth="1"/>
    <col min="53" max="53" width="14.7109375" customWidth="1"/>
    <col min="54" max="54" width="14.28515625" style="56" customWidth="1"/>
    <col min="55" max="55" width="12.28515625" style="56" customWidth="1"/>
    <col min="56" max="56" width="13.5703125" style="56" customWidth="1"/>
    <col min="57" max="57" width="10.5703125" customWidth="1"/>
  </cols>
  <sheetData>
    <row r="1" spans="1:57" x14ac:dyDescent="0.25">
      <c r="A1" s="3"/>
      <c r="B1" s="3"/>
      <c r="C1" s="3"/>
      <c r="D1" s="3"/>
      <c r="E1" s="18"/>
      <c r="F1" s="3"/>
      <c r="G1" s="3"/>
      <c r="H1" s="48"/>
      <c r="I1" s="48"/>
      <c r="J1" s="48"/>
      <c r="K1" s="48"/>
      <c r="L1" s="48"/>
      <c r="M1" s="48"/>
      <c r="N1" s="51"/>
      <c r="O1" s="52"/>
      <c r="P1" s="5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62"/>
      <c r="BC1" s="62"/>
      <c r="BD1" s="62"/>
    </row>
    <row r="2" spans="1:57" x14ac:dyDescent="0.25">
      <c r="A2" s="10" t="s">
        <v>256</v>
      </c>
      <c r="B2" s="1"/>
      <c r="C2" s="1"/>
      <c r="E2" s="1"/>
      <c r="F2" s="4"/>
      <c r="G2" s="4"/>
      <c r="H2" s="111" t="s">
        <v>255</v>
      </c>
      <c r="I2" s="111"/>
      <c r="J2" s="111"/>
      <c r="K2" s="111"/>
      <c r="L2" s="111"/>
      <c r="M2" s="111"/>
      <c r="N2" s="112"/>
      <c r="O2" s="112"/>
      <c r="P2" s="112"/>
      <c r="Q2" s="113" t="s">
        <v>216</v>
      </c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1" t="s">
        <v>281</v>
      </c>
      <c r="AW2" s="111"/>
      <c r="AX2" s="111"/>
      <c r="AY2" s="111"/>
      <c r="AZ2" s="111"/>
      <c r="BA2" s="111"/>
      <c r="BB2" s="112"/>
      <c r="BC2" s="112"/>
      <c r="BD2" s="112"/>
    </row>
    <row r="3" spans="1:57" x14ac:dyDescent="0.25">
      <c r="A3" s="1"/>
      <c r="B3" s="1"/>
      <c r="C3" s="1"/>
      <c r="E3" s="1"/>
      <c r="F3" s="11"/>
      <c r="G3" s="11"/>
      <c r="H3" s="111"/>
      <c r="I3" s="111"/>
      <c r="J3" s="111"/>
      <c r="K3" s="111"/>
      <c r="L3" s="111"/>
      <c r="M3" s="111"/>
      <c r="N3" s="112"/>
      <c r="O3" s="112"/>
      <c r="P3" s="112"/>
      <c r="Q3" s="114" t="s">
        <v>111</v>
      </c>
      <c r="R3" s="114"/>
      <c r="S3" s="114"/>
      <c r="T3" s="114"/>
      <c r="U3" s="114"/>
      <c r="V3" s="114"/>
      <c r="W3" s="114"/>
      <c r="X3" s="114"/>
      <c r="Y3" s="114" t="s">
        <v>85</v>
      </c>
      <c r="Z3" s="114"/>
      <c r="AA3" s="114"/>
      <c r="AB3" s="114"/>
      <c r="AC3" s="115" t="s">
        <v>112</v>
      </c>
      <c r="AD3" s="115" t="s">
        <v>113</v>
      </c>
      <c r="AE3" s="115" t="s">
        <v>114</v>
      </c>
      <c r="AF3" s="116" t="s">
        <v>88</v>
      </c>
      <c r="AG3" s="116"/>
      <c r="AH3" s="116"/>
      <c r="AI3" s="116"/>
      <c r="AJ3" s="117" t="s">
        <v>115</v>
      </c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1"/>
      <c r="AW3" s="111"/>
      <c r="AX3" s="111"/>
      <c r="AY3" s="111"/>
      <c r="AZ3" s="111"/>
      <c r="BA3" s="111"/>
      <c r="BB3" s="112"/>
      <c r="BC3" s="112"/>
      <c r="BD3" s="112"/>
    </row>
    <row r="4" spans="1:57" ht="38.25" x14ac:dyDescent="0.25">
      <c r="E4" s="1"/>
      <c r="H4" s="118" t="s">
        <v>1</v>
      </c>
      <c r="I4" s="119" t="s">
        <v>79</v>
      </c>
      <c r="J4" s="119"/>
      <c r="K4" s="119"/>
      <c r="L4" s="119"/>
      <c r="M4" s="119"/>
      <c r="N4" s="120" t="s">
        <v>6</v>
      </c>
      <c r="O4" s="121" t="s">
        <v>80</v>
      </c>
      <c r="P4" s="121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5"/>
      <c r="AD4" s="115"/>
      <c r="AE4" s="115"/>
      <c r="AF4" s="116"/>
      <c r="AG4" s="116"/>
      <c r="AH4" s="116"/>
      <c r="AI4" s="116"/>
      <c r="AJ4" s="122" t="s">
        <v>262</v>
      </c>
      <c r="AK4" s="122"/>
      <c r="AL4" s="20" t="s">
        <v>116</v>
      </c>
      <c r="AM4" s="21" t="s">
        <v>117</v>
      </c>
      <c r="AN4" s="124" t="s">
        <v>121</v>
      </c>
      <c r="AO4" s="125"/>
      <c r="AP4" s="126" t="s">
        <v>118</v>
      </c>
      <c r="AQ4" s="126"/>
      <c r="AR4" s="20" t="s">
        <v>221</v>
      </c>
      <c r="AS4" s="123" t="s">
        <v>119</v>
      </c>
      <c r="AT4" s="123"/>
      <c r="AU4" s="123"/>
      <c r="AV4" s="118" t="s">
        <v>1</v>
      </c>
      <c r="AW4" s="119" t="s">
        <v>79</v>
      </c>
      <c r="AX4" s="119"/>
      <c r="AY4" s="119"/>
      <c r="AZ4" s="119"/>
      <c r="BA4" s="119"/>
      <c r="BB4" s="127" t="s">
        <v>279</v>
      </c>
      <c r="BC4" s="128"/>
      <c r="BD4" s="129"/>
    </row>
    <row r="5" spans="1:57" ht="51" x14ac:dyDescent="0.25">
      <c r="A5" s="13" t="s">
        <v>81</v>
      </c>
      <c r="B5" s="14" t="s">
        <v>82</v>
      </c>
      <c r="C5" s="14" t="s">
        <v>9</v>
      </c>
      <c r="D5" s="13" t="s">
        <v>83</v>
      </c>
      <c r="E5" s="13" t="s">
        <v>78</v>
      </c>
      <c r="F5" s="13" t="s">
        <v>12</v>
      </c>
      <c r="G5" s="13" t="s">
        <v>13</v>
      </c>
      <c r="H5" s="118"/>
      <c r="I5" s="12" t="s">
        <v>84</v>
      </c>
      <c r="J5" s="12" t="s">
        <v>85</v>
      </c>
      <c r="K5" s="12" t="s">
        <v>86</v>
      </c>
      <c r="L5" s="12" t="s">
        <v>87</v>
      </c>
      <c r="M5" s="12" t="s">
        <v>88</v>
      </c>
      <c r="N5" s="120"/>
      <c r="O5" s="104" t="s">
        <v>254</v>
      </c>
      <c r="P5" s="104" t="s">
        <v>7</v>
      </c>
      <c r="Q5" s="22" t="s">
        <v>264</v>
      </c>
      <c r="R5" s="22" t="s">
        <v>116</v>
      </c>
      <c r="S5" s="22" t="s">
        <v>117</v>
      </c>
      <c r="T5" s="22" t="s">
        <v>120</v>
      </c>
      <c r="U5" s="22" t="s">
        <v>121</v>
      </c>
      <c r="V5" s="22" t="s">
        <v>122</v>
      </c>
      <c r="W5" s="22" t="s">
        <v>258</v>
      </c>
      <c r="X5" s="22" t="s">
        <v>123</v>
      </c>
      <c r="Y5" s="22" t="s">
        <v>124</v>
      </c>
      <c r="Z5" s="22" t="s">
        <v>263</v>
      </c>
      <c r="AA5" s="22" t="s">
        <v>125</v>
      </c>
      <c r="AB5" s="22" t="s">
        <v>126</v>
      </c>
      <c r="AC5" s="115"/>
      <c r="AD5" s="115"/>
      <c r="AE5" s="115"/>
      <c r="AF5" s="22" t="s">
        <v>117</v>
      </c>
      <c r="AG5" s="22" t="s">
        <v>116</v>
      </c>
      <c r="AH5" s="22" t="s">
        <v>127</v>
      </c>
      <c r="AI5" s="22" t="s">
        <v>128</v>
      </c>
      <c r="AJ5" s="23" t="s">
        <v>129</v>
      </c>
      <c r="AK5" s="23" t="s">
        <v>130</v>
      </c>
      <c r="AL5" s="23" t="s">
        <v>8</v>
      </c>
      <c r="AM5" s="23" t="s">
        <v>8</v>
      </c>
      <c r="AN5" s="23" t="s">
        <v>8</v>
      </c>
      <c r="AO5" s="23" t="s">
        <v>7</v>
      </c>
      <c r="AP5" s="23" t="s">
        <v>8</v>
      </c>
      <c r="AQ5" s="23" t="s">
        <v>7</v>
      </c>
      <c r="AR5" s="23" t="s">
        <v>8</v>
      </c>
      <c r="AS5" s="23" t="s">
        <v>8</v>
      </c>
      <c r="AT5" s="23" t="s">
        <v>7</v>
      </c>
      <c r="AU5" s="23" t="s">
        <v>6</v>
      </c>
      <c r="AV5" s="118"/>
      <c r="AW5" s="12" t="s">
        <v>84</v>
      </c>
      <c r="AX5" s="12" t="s">
        <v>85</v>
      </c>
      <c r="AY5" s="12" t="s">
        <v>86</v>
      </c>
      <c r="AZ5" s="12" t="s">
        <v>87</v>
      </c>
      <c r="BA5" s="12" t="s">
        <v>88</v>
      </c>
      <c r="BB5" s="109" t="s">
        <v>280</v>
      </c>
      <c r="BC5" s="110" t="s">
        <v>278</v>
      </c>
      <c r="BD5" s="110" t="s">
        <v>277</v>
      </c>
    </row>
    <row r="6" spans="1:57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89</v>
      </c>
      <c r="H6" s="16" t="s">
        <v>1</v>
      </c>
      <c r="I6" s="16" t="s">
        <v>90</v>
      </c>
      <c r="J6" s="16" t="s">
        <v>91</v>
      </c>
      <c r="K6" s="16" t="s">
        <v>2</v>
      </c>
      <c r="L6" s="16" t="s">
        <v>3</v>
      </c>
      <c r="M6" s="16" t="s">
        <v>4</v>
      </c>
      <c r="N6" s="53" t="s">
        <v>5</v>
      </c>
      <c r="O6" s="53" t="s">
        <v>257</v>
      </c>
      <c r="P6" s="53" t="s">
        <v>93</v>
      </c>
      <c r="Q6" s="24" t="s">
        <v>131</v>
      </c>
      <c r="R6" s="22" t="s">
        <v>131</v>
      </c>
      <c r="S6" s="22" t="s">
        <v>131</v>
      </c>
      <c r="T6" s="22" t="s">
        <v>131</v>
      </c>
      <c r="U6" s="22" t="s">
        <v>131</v>
      </c>
      <c r="V6" s="22" t="s">
        <v>131</v>
      </c>
      <c r="W6" s="22" t="s">
        <v>131</v>
      </c>
      <c r="X6" s="101" t="s">
        <v>132</v>
      </c>
      <c r="Y6" s="101" t="s">
        <v>133</v>
      </c>
      <c r="Z6" s="101" t="s">
        <v>133</v>
      </c>
      <c r="AA6" s="101" t="s">
        <v>133</v>
      </c>
      <c r="AB6" s="101" t="s">
        <v>134</v>
      </c>
      <c r="AC6" s="101" t="s">
        <v>135</v>
      </c>
      <c r="AD6" s="101" t="s">
        <v>136</v>
      </c>
      <c r="AE6" s="101" t="s">
        <v>137</v>
      </c>
      <c r="AF6" s="101" t="s">
        <v>138</v>
      </c>
      <c r="AG6" s="102" t="s">
        <v>138</v>
      </c>
      <c r="AH6" s="102" t="s">
        <v>138</v>
      </c>
      <c r="AI6" s="102" t="s">
        <v>139</v>
      </c>
      <c r="AJ6" s="17" t="s">
        <v>140</v>
      </c>
      <c r="AK6" s="17" t="s">
        <v>141</v>
      </c>
      <c r="AL6" s="17" t="s">
        <v>140</v>
      </c>
      <c r="AM6" s="17" t="s">
        <v>140</v>
      </c>
      <c r="AN6" s="17" t="s">
        <v>140</v>
      </c>
      <c r="AO6" s="17" t="s">
        <v>141</v>
      </c>
      <c r="AP6" s="17" t="s">
        <v>140</v>
      </c>
      <c r="AQ6" s="17" t="s">
        <v>141</v>
      </c>
      <c r="AR6" s="17" t="s">
        <v>140</v>
      </c>
      <c r="AS6" s="17" t="s">
        <v>140</v>
      </c>
      <c r="AT6" s="17" t="s">
        <v>141</v>
      </c>
      <c r="AU6" s="17" t="s">
        <v>142</v>
      </c>
      <c r="AV6" s="16" t="s">
        <v>1</v>
      </c>
      <c r="AW6" s="16" t="s">
        <v>90</v>
      </c>
      <c r="AX6" s="16" t="s">
        <v>91</v>
      </c>
      <c r="AY6" s="16" t="s">
        <v>2</v>
      </c>
      <c r="AZ6" s="16" t="s">
        <v>3</v>
      </c>
      <c r="BA6" s="16" t="s">
        <v>4</v>
      </c>
      <c r="BB6" s="17" t="s">
        <v>5</v>
      </c>
      <c r="BC6" s="17" t="s">
        <v>92</v>
      </c>
      <c r="BD6" s="17" t="s">
        <v>93</v>
      </c>
    </row>
    <row r="7" spans="1:5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9">
        <f>I7+J7+K7+L7+M7</f>
        <v>39445179</v>
      </c>
      <c r="I7" s="9">
        <v>29010700</v>
      </c>
      <c r="J7" s="9"/>
      <c r="K7" s="9">
        <f>ROUND(I7*33.8%,0)</f>
        <v>9805617</v>
      </c>
      <c r="L7" s="9">
        <f>ROUND(I7*1%,0)</f>
        <v>290107</v>
      </c>
      <c r="M7" s="9">
        <v>338755</v>
      </c>
      <c r="N7" s="105">
        <f>O7+P7</f>
        <v>42.523600000000002</v>
      </c>
      <c r="O7" s="105">
        <v>34.523600000000002</v>
      </c>
      <c r="P7" s="105">
        <v>8</v>
      </c>
      <c r="Q7" s="9">
        <f>OON!V7+OON!W7</f>
        <v>-32500</v>
      </c>
      <c r="R7" s="9"/>
      <c r="S7" s="9"/>
      <c r="T7" s="9"/>
      <c r="U7" s="9"/>
      <c r="V7" s="9"/>
      <c r="W7" s="9"/>
      <c r="X7" s="9">
        <f>SUM(Q7:W7)</f>
        <v>-32500</v>
      </c>
      <c r="Y7" s="9">
        <f>OON!K7</f>
        <v>0</v>
      </c>
      <c r="Z7" s="9">
        <f>Q7*-1</f>
        <v>32500</v>
      </c>
      <c r="AA7" s="9">
        <f>OON!O7+OON!S7</f>
        <v>0</v>
      </c>
      <c r="AB7" s="9">
        <f>SUM(Y7:AA7)</f>
        <v>32500</v>
      </c>
      <c r="AC7" s="9">
        <f>X7+AB7</f>
        <v>0</v>
      </c>
      <c r="AD7" s="9">
        <f>ROUND((X7+Y7+Z7)*33.8%,0)</f>
        <v>0</v>
      </c>
      <c r="AE7" s="9">
        <f>ROUND(X7*1%,0)</f>
        <v>-325</v>
      </c>
      <c r="AF7" s="9"/>
      <c r="AG7" s="9"/>
      <c r="AH7" s="9"/>
      <c r="AI7" s="9">
        <f>AF7+AG7+AH7</f>
        <v>0</v>
      </c>
      <c r="AJ7" s="46">
        <f>OON!AC7</f>
        <v>0</v>
      </c>
      <c r="AK7" s="46">
        <f>OON!AD7</f>
        <v>0</v>
      </c>
      <c r="AL7" s="46"/>
      <c r="AM7" s="46"/>
      <c r="AN7" s="46"/>
      <c r="AO7" s="46"/>
      <c r="AP7" s="46"/>
      <c r="AQ7" s="46"/>
      <c r="AR7" s="46"/>
      <c r="AS7" s="46">
        <f>AJ7+AL7+AM7+AP7+AR7+AN7</f>
        <v>0</v>
      </c>
      <c r="AT7" s="46">
        <f>AK7+AQ7+AO7</f>
        <v>0</v>
      </c>
      <c r="AU7" s="46">
        <f>AS7+AT7</f>
        <v>0</v>
      </c>
      <c r="AV7" s="9">
        <f>AW7+AX7+AY7+AZ7+BA7</f>
        <v>39444854</v>
      </c>
      <c r="AW7" s="9">
        <f>I7+X7</f>
        <v>28978200</v>
      </c>
      <c r="AX7" s="9">
        <f>J7+AB7</f>
        <v>32500</v>
      </c>
      <c r="AY7" s="9">
        <f>K7+AD7</f>
        <v>9805617</v>
      </c>
      <c r="AZ7" s="9">
        <f>L7+AE7</f>
        <v>289782</v>
      </c>
      <c r="BA7" s="9">
        <f>M7+AI7</f>
        <v>338755</v>
      </c>
      <c r="BB7" s="46">
        <f>BC7+BD7</f>
        <v>42.523600000000002</v>
      </c>
      <c r="BC7" s="46">
        <f>O7+AS7</f>
        <v>34.523600000000002</v>
      </c>
      <c r="BD7" s="46">
        <f>P7+AT7</f>
        <v>8</v>
      </c>
    </row>
    <row r="8" spans="1:57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109</v>
      </c>
      <c r="G8" s="19" t="s">
        <v>95</v>
      </c>
      <c r="H8" s="9">
        <f t="shared" ref="H8:H9" si="0">I8+J8+K8+L8+M8</f>
        <v>0</v>
      </c>
      <c r="I8" s="9"/>
      <c r="J8" s="9"/>
      <c r="K8" s="9">
        <f t="shared" ref="K8:K9" si="1">ROUND(I8*33.8%,0)</f>
        <v>0</v>
      </c>
      <c r="L8" s="9">
        <f t="shared" ref="L8:L9" si="2">ROUND(I8*1%,0)</f>
        <v>0</v>
      </c>
      <c r="M8" s="9"/>
      <c r="N8" s="105"/>
      <c r="O8" s="105"/>
      <c r="P8" s="105"/>
      <c r="Q8" s="9">
        <f>OON!V8+OON!W8</f>
        <v>0</v>
      </c>
      <c r="R8" s="49" t="s">
        <v>261</v>
      </c>
      <c r="S8" s="49">
        <v>263845</v>
      </c>
      <c r="T8" s="49"/>
      <c r="U8" s="49"/>
      <c r="V8" s="49"/>
      <c r="W8" s="49"/>
      <c r="X8" s="9">
        <f t="shared" ref="X8:X9" si="3">SUM(Q8:W8)</f>
        <v>263845</v>
      </c>
      <c r="Y8" s="9">
        <f>OON!K8</f>
        <v>0</v>
      </c>
      <c r="Z8" s="9">
        <f t="shared" ref="Z8:Z9" si="4">Q8*-1</f>
        <v>0</v>
      </c>
      <c r="AA8" s="9">
        <f>OON!O8+OON!S8</f>
        <v>0</v>
      </c>
      <c r="AB8" s="9">
        <f t="shared" ref="AB8:AB9" si="5">SUM(Y8:AA8)</f>
        <v>0</v>
      </c>
      <c r="AC8" s="9">
        <f t="shared" ref="AC8:AC9" si="6">X8+AB8</f>
        <v>263845</v>
      </c>
      <c r="AD8" s="9">
        <f t="shared" ref="AD8:AD9" si="7">ROUND((X8+Y8+Z8)*33.8%,0)</f>
        <v>89180</v>
      </c>
      <c r="AE8" s="9">
        <f t="shared" ref="AE8:AE9" si="8">ROUND(X8*1%,0)</f>
        <v>2638</v>
      </c>
      <c r="AF8" s="49"/>
      <c r="AG8" s="49"/>
      <c r="AH8" s="49"/>
      <c r="AI8" s="9">
        <f t="shared" ref="AI8:AI9" si="9">AF8+AG8+AH8</f>
        <v>0</v>
      </c>
      <c r="AJ8" s="46">
        <f>OON!AC8</f>
        <v>0</v>
      </c>
      <c r="AK8" s="46">
        <f>OON!AD8</f>
        <v>0</v>
      </c>
      <c r="AL8" s="46"/>
      <c r="AM8" s="46">
        <v>0.77</v>
      </c>
      <c r="AN8" s="46"/>
      <c r="AO8" s="46"/>
      <c r="AP8" s="46"/>
      <c r="AQ8" s="46"/>
      <c r="AR8" s="46"/>
      <c r="AS8" s="46">
        <f t="shared" ref="AS8:AS9" si="10">AJ8+AL8+AM8+AP8+AR8+AN8</f>
        <v>0.77</v>
      </c>
      <c r="AT8" s="46">
        <f t="shared" ref="AT8:AT9" si="11">AK8+AQ8+AO8</f>
        <v>0</v>
      </c>
      <c r="AU8" s="46">
        <f t="shared" ref="AU8:AU9" si="12">AS8+AT8</f>
        <v>0.77</v>
      </c>
      <c r="AV8" s="9">
        <f t="shared" ref="AV8:AV9" si="13">AW8+AX8+AY8+AZ8+BA8</f>
        <v>355663</v>
      </c>
      <c r="AW8" s="9">
        <f t="shared" ref="AW8:AW9" si="14">I8+X8</f>
        <v>263845</v>
      </c>
      <c r="AX8" s="9">
        <f t="shared" ref="AX8:AX9" si="15">J8+AB8</f>
        <v>0</v>
      </c>
      <c r="AY8" s="9">
        <f t="shared" ref="AY8:AY9" si="16">K8+AD8</f>
        <v>89180</v>
      </c>
      <c r="AZ8" s="9">
        <f t="shared" ref="AZ8:AZ9" si="17">L8+AE8</f>
        <v>2638</v>
      </c>
      <c r="BA8" s="9">
        <f t="shared" ref="BA8:BA9" si="18">M8+AI8</f>
        <v>0</v>
      </c>
      <c r="BB8" s="46">
        <f t="shared" ref="BB8:BB9" si="19">BC8+BD8</f>
        <v>0.77</v>
      </c>
      <c r="BC8" s="46">
        <f t="shared" ref="BC8:BC9" si="20">O8+AS8</f>
        <v>0.77</v>
      </c>
      <c r="BD8" s="46">
        <f t="shared" ref="BD8:BD9" si="21">P8+AT8</f>
        <v>0</v>
      </c>
    </row>
    <row r="9" spans="1:57" ht="15" customHeight="1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95</v>
      </c>
      <c r="H9" s="9">
        <f t="shared" si="0"/>
        <v>1092915</v>
      </c>
      <c r="I9" s="9">
        <v>799493</v>
      </c>
      <c r="J9" s="9"/>
      <c r="K9" s="9">
        <f t="shared" si="1"/>
        <v>270229</v>
      </c>
      <c r="L9" s="9">
        <f t="shared" si="2"/>
        <v>7995</v>
      </c>
      <c r="M9" s="9">
        <v>15198</v>
      </c>
      <c r="N9" s="105">
        <v>2.57</v>
      </c>
      <c r="O9" s="105">
        <v>0</v>
      </c>
      <c r="P9" s="105">
        <f>N9</f>
        <v>2.57</v>
      </c>
      <c r="Q9" s="9">
        <f>OON!V9+OON!W9</f>
        <v>0</v>
      </c>
      <c r="R9" s="49"/>
      <c r="S9" s="49"/>
      <c r="T9" s="49"/>
      <c r="U9" s="49"/>
      <c r="V9" s="49"/>
      <c r="W9" s="49"/>
      <c r="X9" s="9">
        <f t="shared" si="3"/>
        <v>0</v>
      </c>
      <c r="Y9" s="9">
        <f>OON!K9</f>
        <v>0</v>
      </c>
      <c r="Z9" s="9">
        <f t="shared" si="4"/>
        <v>0</v>
      </c>
      <c r="AA9" s="9">
        <f>OON!O9+OON!S9</f>
        <v>0</v>
      </c>
      <c r="AB9" s="9">
        <f t="shared" si="5"/>
        <v>0</v>
      </c>
      <c r="AC9" s="9">
        <f t="shared" si="6"/>
        <v>0</v>
      </c>
      <c r="AD9" s="9">
        <f t="shared" si="7"/>
        <v>0</v>
      </c>
      <c r="AE9" s="9">
        <f t="shared" si="8"/>
        <v>0</v>
      </c>
      <c r="AF9" s="49"/>
      <c r="AG9" s="49"/>
      <c r="AH9" s="49"/>
      <c r="AI9" s="9">
        <f t="shared" si="9"/>
        <v>0</v>
      </c>
      <c r="AJ9" s="46">
        <f>OON!AC9</f>
        <v>0</v>
      </c>
      <c r="AK9" s="46">
        <f>OON!AD9</f>
        <v>0</v>
      </c>
      <c r="AL9" s="46"/>
      <c r="AM9" s="46"/>
      <c r="AN9" s="46"/>
      <c r="AO9" s="46"/>
      <c r="AP9" s="46"/>
      <c r="AQ9" s="46"/>
      <c r="AR9" s="46"/>
      <c r="AS9" s="46">
        <f t="shared" si="10"/>
        <v>0</v>
      </c>
      <c r="AT9" s="46">
        <f t="shared" si="11"/>
        <v>0</v>
      </c>
      <c r="AU9" s="46">
        <f t="shared" si="12"/>
        <v>0</v>
      </c>
      <c r="AV9" s="9">
        <f t="shared" si="13"/>
        <v>1092915</v>
      </c>
      <c r="AW9" s="9">
        <f t="shared" si="14"/>
        <v>799493</v>
      </c>
      <c r="AX9" s="9">
        <f t="shared" si="15"/>
        <v>0</v>
      </c>
      <c r="AY9" s="9">
        <f t="shared" si="16"/>
        <v>270229</v>
      </c>
      <c r="AZ9" s="9">
        <f t="shared" si="17"/>
        <v>7995</v>
      </c>
      <c r="BA9" s="9">
        <f t="shared" si="18"/>
        <v>15198</v>
      </c>
      <c r="BB9" s="46">
        <f t="shared" si="19"/>
        <v>2.57</v>
      </c>
      <c r="BC9" s="46">
        <f t="shared" si="20"/>
        <v>0</v>
      </c>
      <c r="BD9" s="46">
        <f t="shared" si="21"/>
        <v>2.57</v>
      </c>
    </row>
    <row r="10" spans="1:57" x14ac:dyDescent="0.25">
      <c r="A10" s="29">
        <v>1401</v>
      </c>
      <c r="B10" s="30">
        <v>600009998</v>
      </c>
      <c r="C10" s="31"/>
      <c r="D10" s="32" t="s">
        <v>143</v>
      </c>
      <c r="E10" s="30"/>
      <c r="F10" s="30"/>
      <c r="G10" s="31"/>
      <c r="H10" s="33">
        <f t="shared" ref="H10:O10" si="22">SUM(H7:H9)</f>
        <v>40538094</v>
      </c>
      <c r="I10" s="33">
        <f t="shared" si="22"/>
        <v>29810193</v>
      </c>
      <c r="J10" s="33">
        <f t="shared" si="22"/>
        <v>0</v>
      </c>
      <c r="K10" s="33">
        <f t="shared" si="22"/>
        <v>10075846</v>
      </c>
      <c r="L10" s="33">
        <f t="shared" si="22"/>
        <v>298102</v>
      </c>
      <c r="M10" s="33">
        <f t="shared" si="22"/>
        <v>353953</v>
      </c>
      <c r="N10" s="106">
        <f t="shared" si="22"/>
        <v>45.093600000000002</v>
      </c>
      <c r="O10" s="106">
        <f t="shared" si="22"/>
        <v>34.523600000000002</v>
      </c>
      <c r="P10" s="106">
        <f t="shared" ref="P10" si="23">SUM(P7:P9)</f>
        <v>10.57</v>
      </c>
      <c r="Q10" s="50">
        <f t="shared" ref="Q10:BD10" si="24">SUM(Q7:Q9)</f>
        <v>-32500</v>
      </c>
      <c r="R10" s="50">
        <f t="shared" si="24"/>
        <v>0</v>
      </c>
      <c r="S10" s="50">
        <f t="shared" si="24"/>
        <v>263845</v>
      </c>
      <c r="T10" s="50">
        <f t="shared" si="24"/>
        <v>0</v>
      </c>
      <c r="U10" s="50">
        <f t="shared" si="24"/>
        <v>0</v>
      </c>
      <c r="V10" s="50">
        <f t="shared" si="24"/>
        <v>0</v>
      </c>
      <c r="W10" s="50">
        <f t="shared" si="24"/>
        <v>0</v>
      </c>
      <c r="X10" s="50">
        <f t="shared" si="24"/>
        <v>231345</v>
      </c>
      <c r="Y10" s="50">
        <f t="shared" si="24"/>
        <v>0</v>
      </c>
      <c r="Z10" s="50">
        <f t="shared" si="24"/>
        <v>32500</v>
      </c>
      <c r="AA10" s="50">
        <f t="shared" si="24"/>
        <v>0</v>
      </c>
      <c r="AB10" s="50">
        <f t="shared" si="24"/>
        <v>32500</v>
      </c>
      <c r="AC10" s="50">
        <f t="shared" si="24"/>
        <v>263845</v>
      </c>
      <c r="AD10" s="50">
        <f t="shared" si="24"/>
        <v>89180</v>
      </c>
      <c r="AE10" s="50">
        <f t="shared" si="24"/>
        <v>2313</v>
      </c>
      <c r="AF10" s="50">
        <f t="shared" si="24"/>
        <v>0</v>
      </c>
      <c r="AG10" s="50">
        <f t="shared" si="24"/>
        <v>0</v>
      </c>
      <c r="AH10" s="50">
        <f t="shared" si="24"/>
        <v>0</v>
      </c>
      <c r="AI10" s="50">
        <f t="shared" si="24"/>
        <v>0</v>
      </c>
      <c r="AJ10" s="55">
        <f t="shared" si="24"/>
        <v>0</v>
      </c>
      <c r="AK10" s="55">
        <f t="shared" si="24"/>
        <v>0</v>
      </c>
      <c r="AL10" s="47">
        <f t="shared" si="24"/>
        <v>0</v>
      </c>
      <c r="AM10" s="47">
        <f t="shared" si="24"/>
        <v>0.77</v>
      </c>
      <c r="AN10" s="47">
        <f t="shared" si="24"/>
        <v>0</v>
      </c>
      <c r="AO10" s="47">
        <f t="shared" si="24"/>
        <v>0</v>
      </c>
      <c r="AP10" s="47">
        <f t="shared" si="24"/>
        <v>0</v>
      </c>
      <c r="AQ10" s="47">
        <f t="shared" si="24"/>
        <v>0</v>
      </c>
      <c r="AR10" s="47">
        <f t="shared" si="24"/>
        <v>0</v>
      </c>
      <c r="AS10" s="47">
        <f t="shared" si="24"/>
        <v>0.77</v>
      </c>
      <c r="AT10" s="47">
        <f t="shared" si="24"/>
        <v>0</v>
      </c>
      <c r="AU10" s="47">
        <f t="shared" si="24"/>
        <v>0.77</v>
      </c>
      <c r="AV10" s="33">
        <f t="shared" si="24"/>
        <v>40893432</v>
      </c>
      <c r="AW10" s="33">
        <f t="shared" si="24"/>
        <v>30041538</v>
      </c>
      <c r="AX10" s="33">
        <f t="shared" si="24"/>
        <v>32500</v>
      </c>
      <c r="AY10" s="33">
        <f t="shared" si="24"/>
        <v>10165026</v>
      </c>
      <c r="AZ10" s="33">
        <f t="shared" si="24"/>
        <v>300415</v>
      </c>
      <c r="BA10" s="33">
        <f t="shared" si="24"/>
        <v>353953</v>
      </c>
      <c r="BB10" s="47">
        <f t="shared" si="24"/>
        <v>45.863600000000005</v>
      </c>
      <c r="BC10" s="47">
        <f t="shared" si="24"/>
        <v>35.293600000000005</v>
      </c>
      <c r="BD10" s="47">
        <f t="shared" si="24"/>
        <v>10.57</v>
      </c>
      <c r="BE10" s="168">
        <f>AV10-H10</f>
        <v>355338</v>
      </c>
    </row>
    <row r="11" spans="1:57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9">
        <f t="shared" ref="H11:H13" si="25">I11+J11+K11+L11+M11</f>
        <v>17673863</v>
      </c>
      <c r="I11" s="9">
        <v>12989513</v>
      </c>
      <c r="J11" s="9"/>
      <c r="K11" s="9">
        <f t="shared" ref="K11:K13" si="26">ROUND(I11*33.8%,0)</f>
        <v>4390455</v>
      </c>
      <c r="L11" s="9">
        <f t="shared" ref="L11:L13" si="27">ROUND(I11*1%,0)</f>
        <v>129895</v>
      </c>
      <c r="M11" s="9">
        <v>164000</v>
      </c>
      <c r="N11" s="105">
        <f>O11+P11</f>
        <v>21.6831</v>
      </c>
      <c r="O11" s="105">
        <v>17.1431</v>
      </c>
      <c r="P11" s="105">
        <v>4.54</v>
      </c>
      <c r="Q11" s="9">
        <f>OON!V11+OON!W11</f>
        <v>-16250</v>
      </c>
      <c r="R11" s="28"/>
      <c r="S11" s="28"/>
      <c r="T11" s="28"/>
      <c r="U11" s="28"/>
      <c r="V11" s="28"/>
      <c r="W11" s="28"/>
      <c r="X11" s="9">
        <f t="shared" ref="X11:X13" si="28">SUM(Q11:W11)</f>
        <v>-16250</v>
      </c>
      <c r="Y11" s="9">
        <f>OON!K11</f>
        <v>0</v>
      </c>
      <c r="Z11" s="9">
        <f t="shared" ref="Z11:Z13" si="29">Q11*-1</f>
        <v>16250</v>
      </c>
      <c r="AA11" s="9">
        <f>OON!O11+OON!S11</f>
        <v>0</v>
      </c>
      <c r="AB11" s="9">
        <f t="shared" ref="AB11:AB13" si="30">SUM(Y11:AA11)</f>
        <v>16250</v>
      </c>
      <c r="AC11" s="9">
        <f t="shared" ref="AC11:AC13" si="31">X11+AB11</f>
        <v>0</v>
      </c>
      <c r="AD11" s="9">
        <f t="shared" ref="AD11:AD13" si="32">ROUND((X11+Y11+Z11)*33.8%,0)</f>
        <v>0</v>
      </c>
      <c r="AE11" s="9">
        <f t="shared" ref="AE11:AE13" si="33">ROUND(X11*1%,0)</f>
        <v>-163</v>
      </c>
      <c r="AF11" s="28"/>
      <c r="AG11" s="28"/>
      <c r="AH11" s="28"/>
      <c r="AI11" s="9">
        <f t="shared" ref="AI11:AI13" si="34">AF11+AG11+AH11</f>
        <v>0</v>
      </c>
      <c r="AJ11" s="46">
        <f>OON!AC11</f>
        <v>0</v>
      </c>
      <c r="AK11" s="46">
        <f>OON!AD11</f>
        <v>0</v>
      </c>
      <c r="AL11" s="46"/>
      <c r="AM11" s="46"/>
      <c r="AN11" s="46"/>
      <c r="AO11" s="46"/>
      <c r="AP11" s="46"/>
      <c r="AQ11" s="46"/>
      <c r="AR11" s="46"/>
      <c r="AS11" s="46">
        <f t="shared" ref="AS11:AS13" si="35">AJ11+AL11+AM11+AP11+AR11+AN11</f>
        <v>0</v>
      </c>
      <c r="AT11" s="46">
        <f t="shared" ref="AT11:AT13" si="36">AK11+AQ11+AO11</f>
        <v>0</v>
      </c>
      <c r="AU11" s="46">
        <f t="shared" ref="AU11:AU13" si="37">AS11+AT11</f>
        <v>0</v>
      </c>
      <c r="AV11" s="9">
        <f t="shared" ref="AV11:AV13" si="38">AW11+AX11+AY11+AZ11+BA11</f>
        <v>17673700</v>
      </c>
      <c r="AW11" s="9">
        <f t="shared" ref="AW11:AW13" si="39">I11+X11</f>
        <v>12973263</v>
      </c>
      <c r="AX11" s="9">
        <f t="shared" ref="AX11:AX13" si="40">J11+AB11</f>
        <v>16250</v>
      </c>
      <c r="AY11" s="9">
        <f t="shared" ref="AY11:AY13" si="41">K11+AD11</f>
        <v>4390455</v>
      </c>
      <c r="AZ11" s="9">
        <f t="shared" ref="AZ11:AZ13" si="42">L11+AE11</f>
        <v>129732</v>
      </c>
      <c r="BA11" s="9">
        <f t="shared" ref="BA11:BA13" si="43">M11+AI11</f>
        <v>164000</v>
      </c>
      <c r="BB11" s="46">
        <f t="shared" ref="BB11:BB13" si="44">BC11+BD11</f>
        <v>21.6831</v>
      </c>
      <c r="BC11" s="46">
        <f t="shared" ref="BC11:BC13" si="45">O11+AS11</f>
        <v>17.1431</v>
      </c>
      <c r="BD11" s="46">
        <f t="shared" ref="BD11:BD13" si="46">P11+AT11</f>
        <v>4.54</v>
      </c>
      <c r="BE11" s="169"/>
    </row>
    <row r="12" spans="1:57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109</v>
      </c>
      <c r="G12" s="19" t="s">
        <v>95</v>
      </c>
      <c r="H12" s="9">
        <f t="shared" si="25"/>
        <v>0</v>
      </c>
      <c r="I12" s="9"/>
      <c r="J12" s="9"/>
      <c r="K12" s="9">
        <f t="shared" si="26"/>
        <v>0</v>
      </c>
      <c r="L12" s="9">
        <f t="shared" si="27"/>
        <v>0</v>
      </c>
      <c r="M12" s="9"/>
      <c r="N12" s="105"/>
      <c r="O12" s="105"/>
      <c r="P12" s="105"/>
      <c r="Q12" s="9">
        <f>OON!V12+OON!W12</f>
        <v>0</v>
      </c>
      <c r="R12" s="49"/>
      <c r="S12" s="49"/>
      <c r="T12" s="49"/>
      <c r="U12" s="49"/>
      <c r="V12" s="49"/>
      <c r="W12" s="49"/>
      <c r="X12" s="9">
        <f t="shared" si="28"/>
        <v>0</v>
      </c>
      <c r="Y12" s="9">
        <f>OON!K12</f>
        <v>0</v>
      </c>
      <c r="Z12" s="9">
        <f t="shared" si="29"/>
        <v>0</v>
      </c>
      <c r="AA12" s="9">
        <f>OON!O12+OON!S12</f>
        <v>0</v>
      </c>
      <c r="AB12" s="9">
        <f t="shared" si="30"/>
        <v>0</v>
      </c>
      <c r="AC12" s="9">
        <f t="shared" si="31"/>
        <v>0</v>
      </c>
      <c r="AD12" s="9">
        <f t="shared" si="32"/>
        <v>0</v>
      </c>
      <c r="AE12" s="9">
        <f t="shared" si="33"/>
        <v>0</v>
      </c>
      <c r="AF12" s="49"/>
      <c r="AG12" s="49"/>
      <c r="AH12" s="49"/>
      <c r="AI12" s="9">
        <f t="shared" si="34"/>
        <v>0</v>
      </c>
      <c r="AJ12" s="46">
        <f>OON!AC12</f>
        <v>0</v>
      </c>
      <c r="AK12" s="46">
        <f>OON!AD12</f>
        <v>0</v>
      </c>
      <c r="AL12" s="46"/>
      <c r="AM12" s="46"/>
      <c r="AN12" s="46"/>
      <c r="AO12" s="46"/>
      <c r="AP12" s="46"/>
      <c r="AQ12" s="46"/>
      <c r="AR12" s="46"/>
      <c r="AS12" s="46">
        <f t="shared" si="35"/>
        <v>0</v>
      </c>
      <c r="AT12" s="46">
        <f t="shared" si="36"/>
        <v>0</v>
      </c>
      <c r="AU12" s="46">
        <f t="shared" si="37"/>
        <v>0</v>
      </c>
      <c r="AV12" s="9">
        <f t="shared" si="38"/>
        <v>0</v>
      </c>
      <c r="AW12" s="9">
        <f t="shared" si="39"/>
        <v>0</v>
      </c>
      <c r="AX12" s="9">
        <f t="shared" si="40"/>
        <v>0</v>
      </c>
      <c r="AY12" s="9">
        <f t="shared" si="41"/>
        <v>0</v>
      </c>
      <c r="AZ12" s="9">
        <f t="shared" si="42"/>
        <v>0</v>
      </c>
      <c r="BA12" s="9">
        <f t="shared" si="43"/>
        <v>0</v>
      </c>
      <c r="BB12" s="46">
        <f t="shared" si="44"/>
        <v>0</v>
      </c>
      <c r="BC12" s="46">
        <f t="shared" si="45"/>
        <v>0</v>
      </c>
      <c r="BD12" s="46">
        <f t="shared" si="46"/>
        <v>0</v>
      </c>
      <c r="BE12" s="169"/>
    </row>
    <row r="13" spans="1:5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95</v>
      </c>
      <c r="H13" s="9">
        <f t="shared" si="25"/>
        <v>1497568</v>
      </c>
      <c r="I13" s="9">
        <v>1102777</v>
      </c>
      <c r="J13" s="9"/>
      <c r="K13" s="9">
        <f t="shared" si="26"/>
        <v>372739</v>
      </c>
      <c r="L13" s="9">
        <f t="shared" si="27"/>
        <v>11028</v>
      </c>
      <c r="M13" s="9">
        <v>11024</v>
      </c>
      <c r="N13" s="105">
        <v>3.54</v>
      </c>
      <c r="O13" s="105">
        <v>0</v>
      </c>
      <c r="P13" s="105">
        <f>N13</f>
        <v>3.54</v>
      </c>
      <c r="Q13" s="9">
        <f>OON!V13+OON!W13</f>
        <v>0</v>
      </c>
      <c r="R13" s="49"/>
      <c r="S13" s="49"/>
      <c r="T13" s="49"/>
      <c r="U13" s="49"/>
      <c r="V13" s="49"/>
      <c r="W13" s="49"/>
      <c r="X13" s="9">
        <f t="shared" si="28"/>
        <v>0</v>
      </c>
      <c r="Y13" s="9">
        <f>OON!K13</f>
        <v>0</v>
      </c>
      <c r="Z13" s="9">
        <f t="shared" si="29"/>
        <v>0</v>
      </c>
      <c r="AA13" s="9">
        <f>OON!O13+OON!S13</f>
        <v>0</v>
      </c>
      <c r="AB13" s="9">
        <f t="shared" si="30"/>
        <v>0</v>
      </c>
      <c r="AC13" s="9">
        <f t="shared" si="31"/>
        <v>0</v>
      </c>
      <c r="AD13" s="9">
        <f t="shared" si="32"/>
        <v>0</v>
      </c>
      <c r="AE13" s="9">
        <f t="shared" si="33"/>
        <v>0</v>
      </c>
      <c r="AF13" s="49"/>
      <c r="AG13" s="49"/>
      <c r="AH13" s="49"/>
      <c r="AI13" s="9">
        <f t="shared" si="34"/>
        <v>0</v>
      </c>
      <c r="AJ13" s="46">
        <f>OON!AC13</f>
        <v>0</v>
      </c>
      <c r="AK13" s="46">
        <f>OON!AD13</f>
        <v>0</v>
      </c>
      <c r="AL13" s="46"/>
      <c r="AM13" s="46"/>
      <c r="AN13" s="46"/>
      <c r="AO13" s="46"/>
      <c r="AP13" s="46"/>
      <c r="AQ13" s="46"/>
      <c r="AR13" s="46"/>
      <c r="AS13" s="46">
        <f t="shared" si="35"/>
        <v>0</v>
      </c>
      <c r="AT13" s="46">
        <f t="shared" si="36"/>
        <v>0</v>
      </c>
      <c r="AU13" s="46">
        <f t="shared" si="37"/>
        <v>0</v>
      </c>
      <c r="AV13" s="9">
        <f t="shared" si="38"/>
        <v>1497568</v>
      </c>
      <c r="AW13" s="9">
        <f t="shared" si="39"/>
        <v>1102777</v>
      </c>
      <c r="AX13" s="9">
        <f t="shared" si="40"/>
        <v>0</v>
      </c>
      <c r="AY13" s="9">
        <f t="shared" si="41"/>
        <v>372739</v>
      </c>
      <c r="AZ13" s="9">
        <f t="shared" si="42"/>
        <v>11028</v>
      </c>
      <c r="BA13" s="9">
        <f t="shared" si="43"/>
        <v>11024</v>
      </c>
      <c r="BB13" s="46">
        <f t="shared" si="44"/>
        <v>3.54</v>
      </c>
      <c r="BC13" s="46">
        <f t="shared" si="45"/>
        <v>0</v>
      </c>
      <c r="BD13" s="46">
        <f t="shared" si="46"/>
        <v>3.54</v>
      </c>
      <c r="BE13" s="169"/>
    </row>
    <row r="14" spans="1:57" x14ac:dyDescent="0.25">
      <c r="A14" s="29">
        <v>1402</v>
      </c>
      <c r="B14" s="30">
        <v>600010007</v>
      </c>
      <c r="C14" s="31"/>
      <c r="D14" s="32" t="s">
        <v>144</v>
      </c>
      <c r="E14" s="30"/>
      <c r="F14" s="30"/>
      <c r="G14" s="31"/>
      <c r="H14" s="33">
        <f t="shared" ref="H14:O14" si="47">SUM(H11:H13)</f>
        <v>19171431</v>
      </c>
      <c r="I14" s="33">
        <f t="shared" si="47"/>
        <v>14092290</v>
      </c>
      <c r="J14" s="33">
        <f t="shared" si="47"/>
        <v>0</v>
      </c>
      <c r="K14" s="33">
        <f t="shared" si="47"/>
        <v>4763194</v>
      </c>
      <c r="L14" s="33">
        <f t="shared" si="47"/>
        <v>140923</v>
      </c>
      <c r="M14" s="33">
        <f t="shared" si="47"/>
        <v>175024</v>
      </c>
      <c r="N14" s="106">
        <f t="shared" si="47"/>
        <v>25.223099999999999</v>
      </c>
      <c r="O14" s="106">
        <f t="shared" si="47"/>
        <v>17.1431</v>
      </c>
      <c r="P14" s="106">
        <f t="shared" ref="P14" si="48">SUM(P11:P13)</f>
        <v>8.08</v>
      </c>
      <c r="Q14" s="50">
        <f t="shared" ref="Q14:BD14" si="49">SUM(Q11:Q13)</f>
        <v>-16250</v>
      </c>
      <c r="R14" s="50">
        <f t="shared" si="49"/>
        <v>0</v>
      </c>
      <c r="S14" s="50">
        <f t="shared" si="49"/>
        <v>0</v>
      </c>
      <c r="T14" s="50">
        <f t="shared" si="49"/>
        <v>0</v>
      </c>
      <c r="U14" s="50">
        <f t="shared" si="49"/>
        <v>0</v>
      </c>
      <c r="V14" s="50">
        <f t="shared" si="49"/>
        <v>0</v>
      </c>
      <c r="W14" s="50">
        <f t="shared" si="49"/>
        <v>0</v>
      </c>
      <c r="X14" s="50">
        <f t="shared" si="49"/>
        <v>-16250</v>
      </c>
      <c r="Y14" s="50">
        <f t="shared" si="49"/>
        <v>0</v>
      </c>
      <c r="Z14" s="50">
        <f t="shared" si="49"/>
        <v>16250</v>
      </c>
      <c r="AA14" s="50">
        <f t="shared" si="49"/>
        <v>0</v>
      </c>
      <c r="AB14" s="50">
        <f t="shared" si="49"/>
        <v>16250</v>
      </c>
      <c r="AC14" s="50">
        <f t="shared" si="49"/>
        <v>0</v>
      </c>
      <c r="AD14" s="50">
        <f t="shared" si="49"/>
        <v>0</v>
      </c>
      <c r="AE14" s="50">
        <f t="shared" si="49"/>
        <v>-163</v>
      </c>
      <c r="AF14" s="50">
        <f t="shared" si="49"/>
        <v>0</v>
      </c>
      <c r="AG14" s="50">
        <f t="shared" si="49"/>
        <v>0</v>
      </c>
      <c r="AH14" s="50">
        <f t="shared" si="49"/>
        <v>0</v>
      </c>
      <c r="AI14" s="50">
        <f t="shared" si="49"/>
        <v>0</v>
      </c>
      <c r="AJ14" s="55">
        <f t="shared" si="49"/>
        <v>0</v>
      </c>
      <c r="AK14" s="55">
        <f t="shared" si="49"/>
        <v>0</v>
      </c>
      <c r="AL14" s="47">
        <f t="shared" si="49"/>
        <v>0</v>
      </c>
      <c r="AM14" s="47">
        <f t="shared" si="49"/>
        <v>0</v>
      </c>
      <c r="AN14" s="47">
        <f t="shared" si="49"/>
        <v>0</v>
      </c>
      <c r="AO14" s="47">
        <f t="shared" si="49"/>
        <v>0</v>
      </c>
      <c r="AP14" s="47">
        <f t="shared" si="49"/>
        <v>0</v>
      </c>
      <c r="AQ14" s="47">
        <f t="shared" si="49"/>
        <v>0</v>
      </c>
      <c r="AR14" s="47">
        <f t="shared" si="49"/>
        <v>0</v>
      </c>
      <c r="AS14" s="47">
        <f t="shared" si="49"/>
        <v>0</v>
      </c>
      <c r="AT14" s="47">
        <f t="shared" si="49"/>
        <v>0</v>
      </c>
      <c r="AU14" s="47">
        <f t="shared" si="49"/>
        <v>0</v>
      </c>
      <c r="AV14" s="33">
        <f t="shared" si="49"/>
        <v>19171268</v>
      </c>
      <c r="AW14" s="33">
        <f t="shared" si="49"/>
        <v>14076040</v>
      </c>
      <c r="AX14" s="33">
        <f t="shared" si="49"/>
        <v>16250</v>
      </c>
      <c r="AY14" s="33">
        <f t="shared" si="49"/>
        <v>4763194</v>
      </c>
      <c r="AZ14" s="33">
        <f t="shared" si="49"/>
        <v>140760</v>
      </c>
      <c r="BA14" s="33">
        <f t="shared" si="49"/>
        <v>175024</v>
      </c>
      <c r="BB14" s="47">
        <f t="shared" si="49"/>
        <v>25.223099999999999</v>
      </c>
      <c r="BC14" s="47">
        <f t="shared" si="49"/>
        <v>17.1431</v>
      </c>
      <c r="BD14" s="47">
        <f t="shared" si="49"/>
        <v>8.08</v>
      </c>
      <c r="BE14" s="168">
        <f>AV14-H14</f>
        <v>-163</v>
      </c>
    </row>
    <row r="15" spans="1:57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9">
        <f t="shared" ref="H15:H16" si="50">I15+J15+K15+L15+M15</f>
        <v>21813661</v>
      </c>
      <c r="I15" s="9">
        <v>16057590</v>
      </c>
      <c r="J15" s="9"/>
      <c r="K15" s="9">
        <f t="shared" ref="K15:K16" si="51">ROUND(I15*33.8%,0)</f>
        <v>5427465</v>
      </c>
      <c r="L15" s="9">
        <f t="shared" ref="L15:L16" si="52">ROUND(I15*1%,0)</f>
        <v>160576</v>
      </c>
      <c r="M15" s="9">
        <v>168030</v>
      </c>
      <c r="N15" s="105">
        <f>O15+P15</f>
        <v>24.587699999999998</v>
      </c>
      <c r="O15" s="105">
        <v>20.047699999999999</v>
      </c>
      <c r="P15" s="105">
        <v>4.54</v>
      </c>
      <c r="Q15" s="9">
        <f>OON!V15+OON!W15</f>
        <v>-118326</v>
      </c>
      <c r="R15" s="28"/>
      <c r="S15" s="28"/>
      <c r="T15" s="28"/>
      <c r="U15" s="28"/>
      <c r="V15" s="28"/>
      <c r="W15" s="28"/>
      <c r="X15" s="9">
        <f t="shared" ref="X15:X16" si="53">SUM(Q15:W15)</f>
        <v>-118326</v>
      </c>
      <c r="Y15" s="9">
        <f>OON!K15</f>
        <v>0</v>
      </c>
      <c r="Z15" s="9">
        <f t="shared" ref="Z15:Z16" si="54">Q15*-1</f>
        <v>118326</v>
      </c>
      <c r="AA15" s="9">
        <f>OON!O15+OON!S15</f>
        <v>0</v>
      </c>
      <c r="AB15" s="9">
        <f t="shared" ref="AB15:AB16" si="55">SUM(Y15:AA15)</f>
        <v>118326</v>
      </c>
      <c r="AC15" s="9">
        <f t="shared" ref="AC15:AC16" si="56">X15+AB15</f>
        <v>0</v>
      </c>
      <c r="AD15" s="9">
        <f t="shared" ref="AD15:AD16" si="57">ROUND((X15+Y15+Z15)*33.8%,0)</f>
        <v>0</v>
      </c>
      <c r="AE15" s="9">
        <f t="shared" ref="AE15:AE16" si="58">ROUND(X15*1%,0)</f>
        <v>-1183</v>
      </c>
      <c r="AF15" s="28"/>
      <c r="AG15" s="28"/>
      <c r="AH15" s="28"/>
      <c r="AI15" s="9">
        <f t="shared" ref="AI15:AI16" si="59">AF15+AG15+AH15</f>
        <v>0</v>
      </c>
      <c r="AJ15" s="46">
        <f>OON!AC15</f>
        <v>0</v>
      </c>
      <c r="AK15" s="46">
        <f>OON!AD15</f>
        <v>-0.33</v>
      </c>
      <c r="AL15" s="46"/>
      <c r="AM15" s="46"/>
      <c r="AN15" s="46"/>
      <c r="AO15" s="46"/>
      <c r="AP15" s="46"/>
      <c r="AQ15" s="46"/>
      <c r="AR15" s="46"/>
      <c r="AS15" s="46">
        <f t="shared" ref="AS15:AS16" si="60">AJ15+AL15+AM15+AP15+AR15+AN15</f>
        <v>0</v>
      </c>
      <c r="AT15" s="46">
        <f t="shared" ref="AT15:AT16" si="61">AK15+AQ15+AO15</f>
        <v>-0.33</v>
      </c>
      <c r="AU15" s="46">
        <f t="shared" ref="AU15:AU16" si="62">AS15+AT15</f>
        <v>-0.33</v>
      </c>
      <c r="AV15" s="9">
        <f t="shared" ref="AV15:AV16" si="63">AW15+AX15+AY15+AZ15+BA15</f>
        <v>21812478</v>
      </c>
      <c r="AW15" s="9">
        <f t="shared" ref="AW15:AW16" si="64">I15+X15</f>
        <v>15939264</v>
      </c>
      <c r="AX15" s="9">
        <f t="shared" ref="AX15:AX16" si="65">J15+AB15</f>
        <v>118326</v>
      </c>
      <c r="AY15" s="9">
        <f t="shared" ref="AY15:AY16" si="66">K15+AD15</f>
        <v>5427465</v>
      </c>
      <c r="AZ15" s="9">
        <f t="shared" ref="AZ15:AZ16" si="67">L15+AE15</f>
        <v>159393</v>
      </c>
      <c r="BA15" s="9">
        <f t="shared" ref="BA15:BA16" si="68">M15+AI15</f>
        <v>168030</v>
      </c>
      <c r="BB15" s="46">
        <f t="shared" ref="BB15:BB16" si="69">BC15+BD15</f>
        <v>24.2577</v>
      </c>
      <c r="BC15" s="46">
        <f t="shared" ref="BC15:BC16" si="70">O15+AS15</f>
        <v>20.047699999999999</v>
      </c>
      <c r="BD15" s="46">
        <f t="shared" ref="BD15:BD16" si="71">P15+AT15</f>
        <v>4.21</v>
      </c>
      <c r="BE15" s="169"/>
    </row>
    <row r="16" spans="1:5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109</v>
      </c>
      <c r="G16" s="19" t="s">
        <v>95</v>
      </c>
      <c r="H16" s="9">
        <f t="shared" si="50"/>
        <v>0</v>
      </c>
      <c r="I16" s="9"/>
      <c r="J16" s="9"/>
      <c r="K16" s="9">
        <f t="shared" si="51"/>
        <v>0</v>
      </c>
      <c r="L16" s="9">
        <f t="shared" si="52"/>
        <v>0</v>
      </c>
      <c r="M16" s="9"/>
      <c r="N16" s="105"/>
      <c r="O16" s="105"/>
      <c r="P16" s="105"/>
      <c r="Q16" s="9">
        <f>OON!V16+OON!W16</f>
        <v>0</v>
      </c>
      <c r="R16" s="49"/>
      <c r="S16" s="49"/>
      <c r="T16" s="49"/>
      <c r="U16" s="49"/>
      <c r="V16" s="49"/>
      <c r="W16" s="49"/>
      <c r="X16" s="9">
        <f t="shared" si="53"/>
        <v>0</v>
      </c>
      <c r="Y16" s="9">
        <f>OON!K16</f>
        <v>0</v>
      </c>
      <c r="Z16" s="9">
        <f t="shared" si="54"/>
        <v>0</v>
      </c>
      <c r="AA16" s="9">
        <f>OON!O16+OON!S16</f>
        <v>0</v>
      </c>
      <c r="AB16" s="9">
        <f t="shared" si="55"/>
        <v>0</v>
      </c>
      <c r="AC16" s="9">
        <f t="shared" si="56"/>
        <v>0</v>
      </c>
      <c r="AD16" s="9">
        <f t="shared" si="57"/>
        <v>0</v>
      </c>
      <c r="AE16" s="9">
        <f t="shared" si="58"/>
        <v>0</v>
      </c>
      <c r="AF16" s="49"/>
      <c r="AG16" s="49"/>
      <c r="AH16" s="49"/>
      <c r="AI16" s="9">
        <f t="shared" si="59"/>
        <v>0</v>
      </c>
      <c r="AJ16" s="46">
        <f>OON!AC16</f>
        <v>0</v>
      </c>
      <c r="AK16" s="46">
        <f>OON!AD16</f>
        <v>0</v>
      </c>
      <c r="AL16" s="46"/>
      <c r="AM16" s="46"/>
      <c r="AN16" s="46"/>
      <c r="AO16" s="46"/>
      <c r="AP16" s="46"/>
      <c r="AQ16" s="46"/>
      <c r="AR16" s="46"/>
      <c r="AS16" s="46">
        <f t="shared" si="60"/>
        <v>0</v>
      </c>
      <c r="AT16" s="46">
        <f t="shared" si="61"/>
        <v>0</v>
      </c>
      <c r="AU16" s="46">
        <f t="shared" si="62"/>
        <v>0</v>
      </c>
      <c r="AV16" s="9">
        <f t="shared" si="63"/>
        <v>0</v>
      </c>
      <c r="AW16" s="9">
        <f t="shared" si="64"/>
        <v>0</v>
      </c>
      <c r="AX16" s="9">
        <f t="shared" si="65"/>
        <v>0</v>
      </c>
      <c r="AY16" s="9">
        <f t="shared" si="66"/>
        <v>0</v>
      </c>
      <c r="AZ16" s="9">
        <f t="shared" si="67"/>
        <v>0</v>
      </c>
      <c r="BA16" s="9">
        <f t="shared" si="68"/>
        <v>0</v>
      </c>
      <c r="BB16" s="46">
        <f t="shared" si="69"/>
        <v>0</v>
      </c>
      <c r="BC16" s="46">
        <f t="shared" si="70"/>
        <v>0</v>
      </c>
      <c r="BD16" s="46">
        <f t="shared" si="71"/>
        <v>0</v>
      </c>
      <c r="BE16" s="169"/>
    </row>
    <row r="17" spans="1:57" x14ac:dyDescent="0.25">
      <c r="A17" s="29">
        <v>1403</v>
      </c>
      <c r="B17" s="30">
        <v>600010449</v>
      </c>
      <c r="C17" s="31"/>
      <c r="D17" s="32" t="s">
        <v>145</v>
      </c>
      <c r="E17" s="34"/>
      <c r="F17" s="34"/>
      <c r="G17" s="34"/>
      <c r="H17" s="33">
        <f t="shared" ref="H17:O17" si="72">SUM(H15:H16)</f>
        <v>21813661</v>
      </c>
      <c r="I17" s="33">
        <f t="shared" si="72"/>
        <v>16057590</v>
      </c>
      <c r="J17" s="33">
        <f t="shared" si="72"/>
        <v>0</v>
      </c>
      <c r="K17" s="33">
        <f t="shared" si="72"/>
        <v>5427465</v>
      </c>
      <c r="L17" s="33">
        <f t="shared" si="72"/>
        <v>160576</v>
      </c>
      <c r="M17" s="33">
        <f t="shared" si="72"/>
        <v>168030</v>
      </c>
      <c r="N17" s="106">
        <f t="shared" si="72"/>
        <v>24.587699999999998</v>
      </c>
      <c r="O17" s="106">
        <f t="shared" si="72"/>
        <v>20.047699999999999</v>
      </c>
      <c r="P17" s="106">
        <f t="shared" ref="P17" si="73">SUM(P15:P16)</f>
        <v>4.54</v>
      </c>
      <c r="Q17" s="50">
        <f t="shared" ref="Q17:BD17" si="74">SUM(Q15:Q16)</f>
        <v>-118326</v>
      </c>
      <c r="R17" s="50">
        <f t="shared" si="74"/>
        <v>0</v>
      </c>
      <c r="S17" s="50">
        <f t="shared" si="74"/>
        <v>0</v>
      </c>
      <c r="T17" s="50">
        <f t="shared" si="74"/>
        <v>0</v>
      </c>
      <c r="U17" s="50">
        <f t="shared" si="74"/>
        <v>0</v>
      </c>
      <c r="V17" s="50">
        <f t="shared" si="74"/>
        <v>0</v>
      </c>
      <c r="W17" s="50">
        <f t="shared" si="74"/>
        <v>0</v>
      </c>
      <c r="X17" s="50">
        <f t="shared" si="74"/>
        <v>-118326</v>
      </c>
      <c r="Y17" s="50">
        <f t="shared" si="74"/>
        <v>0</v>
      </c>
      <c r="Z17" s="50">
        <f t="shared" si="74"/>
        <v>118326</v>
      </c>
      <c r="AA17" s="50">
        <f t="shared" si="74"/>
        <v>0</v>
      </c>
      <c r="AB17" s="50">
        <f t="shared" si="74"/>
        <v>118326</v>
      </c>
      <c r="AC17" s="50">
        <f t="shared" si="74"/>
        <v>0</v>
      </c>
      <c r="AD17" s="50">
        <f t="shared" si="74"/>
        <v>0</v>
      </c>
      <c r="AE17" s="50">
        <f t="shared" si="74"/>
        <v>-1183</v>
      </c>
      <c r="AF17" s="50">
        <f t="shared" si="74"/>
        <v>0</v>
      </c>
      <c r="AG17" s="50">
        <f t="shared" si="74"/>
        <v>0</v>
      </c>
      <c r="AH17" s="50">
        <f t="shared" si="74"/>
        <v>0</v>
      </c>
      <c r="AI17" s="50">
        <f t="shared" si="74"/>
        <v>0</v>
      </c>
      <c r="AJ17" s="55">
        <f t="shared" si="74"/>
        <v>0</v>
      </c>
      <c r="AK17" s="55">
        <f t="shared" si="74"/>
        <v>-0.33</v>
      </c>
      <c r="AL17" s="47">
        <f t="shared" si="74"/>
        <v>0</v>
      </c>
      <c r="AM17" s="47">
        <f t="shared" si="74"/>
        <v>0</v>
      </c>
      <c r="AN17" s="47">
        <f t="shared" si="74"/>
        <v>0</v>
      </c>
      <c r="AO17" s="47">
        <f t="shared" si="74"/>
        <v>0</v>
      </c>
      <c r="AP17" s="47">
        <f t="shared" si="74"/>
        <v>0</v>
      </c>
      <c r="AQ17" s="47">
        <f t="shared" si="74"/>
        <v>0</v>
      </c>
      <c r="AR17" s="47">
        <f t="shared" si="74"/>
        <v>0</v>
      </c>
      <c r="AS17" s="47">
        <f t="shared" si="74"/>
        <v>0</v>
      </c>
      <c r="AT17" s="47">
        <f t="shared" si="74"/>
        <v>-0.33</v>
      </c>
      <c r="AU17" s="47">
        <f t="shared" si="74"/>
        <v>-0.33</v>
      </c>
      <c r="AV17" s="33">
        <f t="shared" si="74"/>
        <v>21812478</v>
      </c>
      <c r="AW17" s="33">
        <f t="shared" si="74"/>
        <v>15939264</v>
      </c>
      <c r="AX17" s="33">
        <f t="shared" si="74"/>
        <v>118326</v>
      </c>
      <c r="AY17" s="33">
        <f t="shared" si="74"/>
        <v>5427465</v>
      </c>
      <c r="AZ17" s="33">
        <f t="shared" si="74"/>
        <v>159393</v>
      </c>
      <c r="BA17" s="33">
        <f t="shared" si="74"/>
        <v>168030</v>
      </c>
      <c r="BB17" s="47">
        <f t="shared" si="74"/>
        <v>24.2577</v>
      </c>
      <c r="BC17" s="47">
        <f t="shared" si="74"/>
        <v>20.047699999999999</v>
      </c>
      <c r="BD17" s="47">
        <f t="shared" si="74"/>
        <v>4.21</v>
      </c>
      <c r="BE17" s="168">
        <f>AV17-H17</f>
        <v>-1183</v>
      </c>
    </row>
    <row r="18" spans="1:57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9">
        <f t="shared" ref="H18:H19" si="75">I18+J18+K18+L18+M18</f>
        <v>20234115</v>
      </c>
      <c r="I18" s="9">
        <v>14877774</v>
      </c>
      <c r="J18" s="9"/>
      <c r="K18" s="9">
        <f t="shared" ref="K18:K19" si="76">ROUND(I18*33.8%,0)</f>
        <v>5028688</v>
      </c>
      <c r="L18" s="9">
        <f t="shared" ref="L18:L19" si="77">ROUND(I18*1%,0)</f>
        <v>148778</v>
      </c>
      <c r="M18" s="9">
        <v>178875</v>
      </c>
      <c r="N18" s="105">
        <f>O18+P18</f>
        <v>23.158999999999999</v>
      </c>
      <c r="O18" s="105">
        <v>18.619</v>
      </c>
      <c r="P18" s="105">
        <v>4.54</v>
      </c>
      <c r="Q18" s="9">
        <f>OON!V18+OON!W18</f>
        <v>-3900</v>
      </c>
      <c r="R18" s="28"/>
      <c r="S18" s="28"/>
      <c r="T18" s="28"/>
      <c r="U18" s="28"/>
      <c r="V18" s="28"/>
      <c r="W18" s="28"/>
      <c r="X18" s="9">
        <f t="shared" ref="X18:X19" si="78">SUM(Q18:W18)</f>
        <v>-3900</v>
      </c>
      <c r="Y18" s="9">
        <f>OON!K18</f>
        <v>0</v>
      </c>
      <c r="Z18" s="9">
        <f t="shared" ref="Z18:Z19" si="79">Q18*-1</f>
        <v>3900</v>
      </c>
      <c r="AA18" s="9">
        <f>OON!O18+OON!S18</f>
        <v>0</v>
      </c>
      <c r="AB18" s="9">
        <f t="shared" ref="AB18:AB19" si="80">SUM(Y18:AA18)</f>
        <v>3900</v>
      </c>
      <c r="AC18" s="9">
        <f t="shared" ref="AC18:AC19" si="81">X18+AB18</f>
        <v>0</v>
      </c>
      <c r="AD18" s="9">
        <f t="shared" ref="AD18:AD19" si="82">ROUND((X18+Y18+Z18)*33.8%,0)</f>
        <v>0</v>
      </c>
      <c r="AE18" s="9">
        <f t="shared" ref="AE18:AE19" si="83">ROUND(X18*1%,0)</f>
        <v>-39</v>
      </c>
      <c r="AF18" s="28"/>
      <c r="AG18" s="28"/>
      <c r="AH18" s="28"/>
      <c r="AI18" s="9">
        <f t="shared" ref="AI18:AI19" si="84">AF18+AG18+AH18</f>
        <v>0</v>
      </c>
      <c r="AJ18" s="46">
        <f>OON!AC18</f>
        <v>0</v>
      </c>
      <c r="AK18" s="46">
        <f>OON!AD18</f>
        <v>-0.01</v>
      </c>
      <c r="AL18" s="46"/>
      <c r="AM18" s="46"/>
      <c r="AN18" s="46"/>
      <c r="AO18" s="46"/>
      <c r="AP18" s="46"/>
      <c r="AQ18" s="46"/>
      <c r="AR18" s="46"/>
      <c r="AS18" s="46">
        <f t="shared" ref="AS18:AS19" si="85">AJ18+AL18+AM18+AP18+AR18+AN18</f>
        <v>0</v>
      </c>
      <c r="AT18" s="46">
        <f t="shared" ref="AT18:AT19" si="86">AK18+AQ18+AO18</f>
        <v>-0.01</v>
      </c>
      <c r="AU18" s="46">
        <f t="shared" ref="AU18:AU19" si="87">AS18+AT18</f>
        <v>-0.01</v>
      </c>
      <c r="AV18" s="9">
        <f t="shared" ref="AV18:AV19" si="88">AW18+AX18+AY18+AZ18+BA18</f>
        <v>20234076</v>
      </c>
      <c r="AW18" s="9">
        <f t="shared" ref="AW18:AW19" si="89">I18+X18</f>
        <v>14873874</v>
      </c>
      <c r="AX18" s="9">
        <f t="shared" ref="AX18:AX19" si="90">J18+AB18</f>
        <v>3900</v>
      </c>
      <c r="AY18" s="9">
        <f t="shared" ref="AY18:AY19" si="91">K18+AD18</f>
        <v>5028688</v>
      </c>
      <c r="AZ18" s="9">
        <f t="shared" ref="AZ18:AZ19" si="92">L18+AE18</f>
        <v>148739</v>
      </c>
      <c r="BA18" s="9">
        <f t="shared" ref="BA18:BA19" si="93">M18+AI18</f>
        <v>178875</v>
      </c>
      <c r="BB18" s="46">
        <f t="shared" ref="BB18:BB19" si="94">BC18+BD18</f>
        <v>23.149000000000001</v>
      </c>
      <c r="BC18" s="46">
        <f t="shared" ref="BC18:BC19" si="95">O18+AS18</f>
        <v>18.619</v>
      </c>
      <c r="BD18" s="46">
        <f t="shared" ref="BD18:BD19" si="96">P18+AT18</f>
        <v>4.53</v>
      </c>
      <c r="BE18" s="169"/>
    </row>
    <row r="19" spans="1:57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109</v>
      </c>
      <c r="G19" s="19" t="s">
        <v>95</v>
      </c>
      <c r="H19" s="9">
        <f t="shared" si="75"/>
        <v>0</v>
      </c>
      <c r="I19" s="9"/>
      <c r="J19" s="9"/>
      <c r="K19" s="9">
        <f t="shared" si="76"/>
        <v>0</v>
      </c>
      <c r="L19" s="9">
        <f t="shared" si="77"/>
        <v>0</v>
      </c>
      <c r="M19" s="9"/>
      <c r="N19" s="105"/>
      <c r="O19" s="105"/>
      <c r="P19" s="105"/>
      <c r="Q19" s="9">
        <f>OON!V19+OON!W19</f>
        <v>0</v>
      </c>
      <c r="R19" s="49"/>
      <c r="S19" s="49"/>
      <c r="T19" s="49"/>
      <c r="U19" s="49"/>
      <c r="V19" s="49"/>
      <c r="W19" s="49"/>
      <c r="X19" s="9">
        <f t="shared" si="78"/>
        <v>0</v>
      </c>
      <c r="Y19" s="9">
        <f>OON!K19</f>
        <v>0</v>
      </c>
      <c r="Z19" s="9">
        <f t="shared" si="79"/>
        <v>0</v>
      </c>
      <c r="AA19" s="9">
        <f>OON!O19+OON!S19</f>
        <v>0</v>
      </c>
      <c r="AB19" s="9">
        <f t="shared" si="80"/>
        <v>0</v>
      </c>
      <c r="AC19" s="9">
        <f t="shared" si="81"/>
        <v>0</v>
      </c>
      <c r="AD19" s="9">
        <f t="shared" si="82"/>
        <v>0</v>
      </c>
      <c r="AE19" s="9">
        <f t="shared" si="83"/>
        <v>0</v>
      </c>
      <c r="AF19" s="49"/>
      <c r="AG19" s="49"/>
      <c r="AH19" s="49"/>
      <c r="AI19" s="9">
        <f t="shared" si="84"/>
        <v>0</v>
      </c>
      <c r="AJ19" s="46">
        <f>OON!AC19</f>
        <v>0</v>
      </c>
      <c r="AK19" s="46">
        <f>OON!AD19</f>
        <v>0</v>
      </c>
      <c r="AL19" s="46"/>
      <c r="AM19" s="46"/>
      <c r="AN19" s="46"/>
      <c r="AO19" s="46"/>
      <c r="AP19" s="46"/>
      <c r="AQ19" s="46"/>
      <c r="AR19" s="46"/>
      <c r="AS19" s="46">
        <f t="shared" si="85"/>
        <v>0</v>
      </c>
      <c r="AT19" s="46">
        <f t="shared" si="86"/>
        <v>0</v>
      </c>
      <c r="AU19" s="46">
        <f t="shared" si="87"/>
        <v>0</v>
      </c>
      <c r="AV19" s="9">
        <f t="shared" si="88"/>
        <v>0</v>
      </c>
      <c r="AW19" s="9">
        <f t="shared" si="89"/>
        <v>0</v>
      </c>
      <c r="AX19" s="9">
        <f t="shared" si="90"/>
        <v>0</v>
      </c>
      <c r="AY19" s="9">
        <f t="shared" si="91"/>
        <v>0</v>
      </c>
      <c r="AZ19" s="9">
        <f t="shared" si="92"/>
        <v>0</v>
      </c>
      <c r="BA19" s="9">
        <f t="shared" si="93"/>
        <v>0</v>
      </c>
      <c r="BB19" s="46">
        <f t="shared" si="94"/>
        <v>0</v>
      </c>
      <c r="BC19" s="46">
        <f t="shared" si="95"/>
        <v>0</v>
      </c>
      <c r="BD19" s="46">
        <f t="shared" si="96"/>
        <v>0</v>
      </c>
      <c r="BE19" s="169"/>
    </row>
    <row r="20" spans="1:57" x14ac:dyDescent="0.25">
      <c r="A20" s="29">
        <v>1404</v>
      </c>
      <c r="B20" s="30">
        <v>600010414</v>
      </c>
      <c r="C20" s="31"/>
      <c r="D20" s="32" t="s">
        <v>146</v>
      </c>
      <c r="E20" s="34"/>
      <c r="F20" s="34"/>
      <c r="G20" s="34"/>
      <c r="H20" s="33">
        <f t="shared" ref="H20:O20" si="97">SUM(H18:H19)</f>
        <v>20234115</v>
      </c>
      <c r="I20" s="33">
        <f t="shared" si="97"/>
        <v>14877774</v>
      </c>
      <c r="J20" s="33">
        <f t="shared" si="97"/>
        <v>0</v>
      </c>
      <c r="K20" s="33">
        <f t="shared" si="97"/>
        <v>5028688</v>
      </c>
      <c r="L20" s="33">
        <f t="shared" si="97"/>
        <v>148778</v>
      </c>
      <c r="M20" s="33">
        <f t="shared" si="97"/>
        <v>178875</v>
      </c>
      <c r="N20" s="106">
        <f t="shared" si="97"/>
        <v>23.158999999999999</v>
      </c>
      <c r="O20" s="106">
        <f t="shared" si="97"/>
        <v>18.619</v>
      </c>
      <c r="P20" s="106">
        <f t="shared" ref="P20" si="98">SUM(P18:P19)</f>
        <v>4.54</v>
      </c>
      <c r="Q20" s="50">
        <f t="shared" ref="Q20:BD20" si="99">SUM(Q18:Q19)</f>
        <v>-3900</v>
      </c>
      <c r="R20" s="50">
        <f t="shared" si="99"/>
        <v>0</v>
      </c>
      <c r="S20" s="50">
        <f t="shared" si="99"/>
        <v>0</v>
      </c>
      <c r="T20" s="50">
        <f t="shared" si="99"/>
        <v>0</v>
      </c>
      <c r="U20" s="50">
        <f t="shared" si="99"/>
        <v>0</v>
      </c>
      <c r="V20" s="50">
        <f t="shared" si="99"/>
        <v>0</v>
      </c>
      <c r="W20" s="50">
        <f t="shared" si="99"/>
        <v>0</v>
      </c>
      <c r="X20" s="50">
        <f t="shared" si="99"/>
        <v>-3900</v>
      </c>
      <c r="Y20" s="50">
        <f t="shared" si="99"/>
        <v>0</v>
      </c>
      <c r="Z20" s="50">
        <f t="shared" si="99"/>
        <v>3900</v>
      </c>
      <c r="AA20" s="50">
        <f t="shared" si="99"/>
        <v>0</v>
      </c>
      <c r="AB20" s="50">
        <f t="shared" si="99"/>
        <v>3900</v>
      </c>
      <c r="AC20" s="50">
        <f t="shared" si="99"/>
        <v>0</v>
      </c>
      <c r="AD20" s="50">
        <f t="shared" si="99"/>
        <v>0</v>
      </c>
      <c r="AE20" s="50">
        <f t="shared" si="99"/>
        <v>-39</v>
      </c>
      <c r="AF20" s="50">
        <f t="shared" si="99"/>
        <v>0</v>
      </c>
      <c r="AG20" s="50">
        <f t="shared" si="99"/>
        <v>0</v>
      </c>
      <c r="AH20" s="50">
        <f t="shared" si="99"/>
        <v>0</v>
      </c>
      <c r="AI20" s="50">
        <f t="shared" si="99"/>
        <v>0</v>
      </c>
      <c r="AJ20" s="55">
        <f t="shared" si="99"/>
        <v>0</v>
      </c>
      <c r="AK20" s="55">
        <f t="shared" si="99"/>
        <v>-0.01</v>
      </c>
      <c r="AL20" s="47">
        <f t="shared" si="99"/>
        <v>0</v>
      </c>
      <c r="AM20" s="47">
        <f t="shared" si="99"/>
        <v>0</v>
      </c>
      <c r="AN20" s="47">
        <f t="shared" si="99"/>
        <v>0</v>
      </c>
      <c r="AO20" s="47">
        <f t="shared" si="99"/>
        <v>0</v>
      </c>
      <c r="AP20" s="47">
        <f t="shared" si="99"/>
        <v>0</v>
      </c>
      <c r="AQ20" s="47">
        <f t="shared" si="99"/>
        <v>0</v>
      </c>
      <c r="AR20" s="47">
        <f t="shared" si="99"/>
        <v>0</v>
      </c>
      <c r="AS20" s="47">
        <f t="shared" si="99"/>
        <v>0</v>
      </c>
      <c r="AT20" s="47">
        <f t="shared" si="99"/>
        <v>-0.01</v>
      </c>
      <c r="AU20" s="47">
        <f t="shared" si="99"/>
        <v>-0.01</v>
      </c>
      <c r="AV20" s="33">
        <f t="shared" si="99"/>
        <v>20234076</v>
      </c>
      <c r="AW20" s="33">
        <f t="shared" si="99"/>
        <v>14873874</v>
      </c>
      <c r="AX20" s="33">
        <f t="shared" si="99"/>
        <v>3900</v>
      </c>
      <c r="AY20" s="33">
        <f t="shared" si="99"/>
        <v>5028688</v>
      </c>
      <c r="AZ20" s="33">
        <f t="shared" si="99"/>
        <v>148739</v>
      </c>
      <c r="BA20" s="33">
        <f t="shared" si="99"/>
        <v>178875</v>
      </c>
      <c r="BB20" s="47">
        <f t="shared" si="99"/>
        <v>23.149000000000001</v>
      </c>
      <c r="BC20" s="47">
        <f t="shared" si="99"/>
        <v>18.619</v>
      </c>
      <c r="BD20" s="47">
        <f t="shared" si="99"/>
        <v>4.53</v>
      </c>
      <c r="BE20" s="168">
        <f>AV20-H20</f>
        <v>-39</v>
      </c>
    </row>
    <row r="21" spans="1:57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9">
        <f t="shared" ref="H21:H22" si="100">I21+J21+K21+L21+M21</f>
        <v>54047448</v>
      </c>
      <c r="I21" s="9">
        <v>39745562</v>
      </c>
      <c r="J21" s="9"/>
      <c r="K21" s="9">
        <f t="shared" ref="K21:K22" si="101">ROUND(I21*33.8%,0)</f>
        <v>13434000</v>
      </c>
      <c r="L21" s="9">
        <f t="shared" ref="L21:L22" si="102">ROUND(I21*1%,0)</f>
        <v>397456</v>
      </c>
      <c r="M21" s="9">
        <v>470430</v>
      </c>
      <c r="N21" s="105">
        <f>O21+P21</f>
        <v>60.371000000000002</v>
      </c>
      <c r="O21" s="105">
        <v>50.051000000000002</v>
      </c>
      <c r="P21" s="105">
        <v>10.32</v>
      </c>
      <c r="Q21" s="9">
        <f>OON!V21+OON!W21</f>
        <v>-152750</v>
      </c>
      <c r="R21" s="28"/>
      <c r="S21" s="28"/>
      <c r="T21" s="28"/>
      <c r="U21" s="28"/>
      <c r="V21" s="28"/>
      <c r="W21" s="28"/>
      <c r="X21" s="9">
        <f t="shared" ref="X21:X22" si="103">SUM(Q21:W21)</f>
        <v>-152750</v>
      </c>
      <c r="Y21" s="9">
        <f>OON!K21</f>
        <v>0</v>
      </c>
      <c r="Z21" s="9">
        <f t="shared" ref="Z21:Z22" si="104">Q21*-1</f>
        <v>152750</v>
      </c>
      <c r="AA21" s="9">
        <f>OON!O21+OON!S21</f>
        <v>0</v>
      </c>
      <c r="AB21" s="9">
        <f t="shared" ref="AB21:AB22" si="105">SUM(Y21:AA21)</f>
        <v>152750</v>
      </c>
      <c r="AC21" s="9">
        <f t="shared" ref="AC21:AC22" si="106">X21+AB21</f>
        <v>0</v>
      </c>
      <c r="AD21" s="9">
        <f t="shared" ref="AD21:AD22" si="107">ROUND((X21+Y21+Z21)*33.8%,0)</f>
        <v>0</v>
      </c>
      <c r="AE21" s="9">
        <f t="shared" ref="AE21:AE22" si="108">ROUND(X21*1%,0)</f>
        <v>-1528</v>
      </c>
      <c r="AF21" s="28"/>
      <c r="AG21" s="28"/>
      <c r="AH21" s="28"/>
      <c r="AI21" s="9">
        <f t="shared" ref="AI21:AI22" si="109">AF21+AG21+AH21</f>
        <v>0</v>
      </c>
      <c r="AJ21" s="46">
        <f>OON!AC21</f>
        <v>-0.16</v>
      </c>
      <c r="AK21" s="46">
        <f>OON!AD21</f>
        <v>0</v>
      </c>
      <c r="AL21" s="46"/>
      <c r="AM21" s="46"/>
      <c r="AN21" s="46"/>
      <c r="AO21" s="46"/>
      <c r="AP21" s="46"/>
      <c r="AQ21" s="46"/>
      <c r="AR21" s="46"/>
      <c r="AS21" s="46">
        <f t="shared" ref="AS21:AS22" si="110">AJ21+AL21+AM21+AP21+AR21+AN21</f>
        <v>-0.16</v>
      </c>
      <c r="AT21" s="46">
        <f t="shared" ref="AT21:AT22" si="111">AK21+AQ21+AO21</f>
        <v>0</v>
      </c>
      <c r="AU21" s="46">
        <f t="shared" ref="AU21:AU22" si="112">AS21+AT21</f>
        <v>-0.16</v>
      </c>
      <c r="AV21" s="9">
        <f t="shared" ref="AV21:AV22" si="113">AW21+AX21+AY21+AZ21+BA21</f>
        <v>54045920</v>
      </c>
      <c r="AW21" s="9">
        <f t="shared" ref="AW21:AW22" si="114">I21+X21</f>
        <v>39592812</v>
      </c>
      <c r="AX21" s="9">
        <f t="shared" ref="AX21:AX22" si="115">J21+AB21</f>
        <v>152750</v>
      </c>
      <c r="AY21" s="9">
        <f t="shared" ref="AY21:AY22" si="116">K21+AD21</f>
        <v>13434000</v>
      </c>
      <c r="AZ21" s="9">
        <f t="shared" ref="AZ21:AZ22" si="117">L21+AE21</f>
        <v>395928</v>
      </c>
      <c r="BA21" s="9">
        <f t="shared" ref="BA21:BA22" si="118">M21+AI21</f>
        <v>470430</v>
      </c>
      <c r="BB21" s="46">
        <f t="shared" ref="BB21:BB22" si="119">BC21+BD21</f>
        <v>60.211000000000006</v>
      </c>
      <c r="BC21" s="46">
        <f t="shared" ref="BC21:BC22" si="120">O21+AS21</f>
        <v>49.891000000000005</v>
      </c>
      <c r="BD21" s="46">
        <f t="shared" ref="BD21:BD22" si="121">P21+AT21</f>
        <v>10.32</v>
      </c>
      <c r="BE21" s="169"/>
    </row>
    <row r="22" spans="1:5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109</v>
      </c>
      <c r="G22" s="19" t="s">
        <v>95</v>
      </c>
      <c r="H22" s="9">
        <f t="shared" si="100"/>
        <v>0</v>
      </c>
      <c r="I22" s="9"/>
      <c r="J22" s="9"/>
      <c r="K22" s="9">
        <f t="shared" si="101"/>
        <v>0</v>
      </c>
      <c r="L22" s="9">
        <f t="shared" si="102"/>
        <v>0</v>
      </c>
      <c r="M22" s="9"/>
      <c r="N22" s="105"/>
      <c r="O22" s="105"/>
      <c r="P22" s="105"/>
      <c r="Q22" s="9">
        <f>OON!V22+OON!W22</f>
        <v>0</v>
      </c>
      <c r="R22" s="49"/>
      <c r="S22" s="49"/>
      <c r="T22" s="49"/>
      <c r="U22" s="49"/>
      <c r="V22" s="49"/>
      <c r="W22" s="49"/>
      <c r="X22" s="9">
        <f t="shared" si="103"/>
        <v>0</v>
      </c>
      <c r="Y22" s="9">
        <f>OON!K22</f>
        <v>0</v>
      </c>
      <c r="Z22" s="9">
        <f t="shared" si="104"/>
        <v>0</v>
      </c>
      <c r="AA22" s="9">
        <f>OON!O22+OON!S22</f>
        <v>0</v>
      </c>
      <c r="AB22" s="9">
        <f t="shared" si="105"/>
        <v>0</v>
      </c>
      <c r="AC22" s="9">
        <f t="shared" si="106"/>
        <v>0</v>
      </c>
      <c r="AD22" s="9">
        <f t="shared" si="107"/>
        <v>0</v>
      </c>
      <c r="AE22" s="9">
        <f t="shared" si="108"/>
        <v>0</v>
      </c>
      <c r="AF22" s="49"/>
      <c r="AG22" s="49"/>
      <c r="AH22" s="49"/>
      <c r="AI22" s="9">
        <f t="shared" si="109"/>
        <v>0</v>
      </c>
      <c r="AJ22" s="46">
        <f>OON!AC22</f>
        <v>0</v>
      </c>
      <c r="AK22" s="46">
        <f>OON!AD22</f>
        <v>0</v>
      </c>
      <c r="AL22" s="46"/>
      <c r="AM22" s="46"/>
      <c r="AN22" s="46"/>
      <c r="AO22" s="46"/>
      <c r="AP22" s="46"/>
      <c r="AQ22" s="46"/>
      <c r="AR22" s="46"/>
      <c r="AS22" s="46">
        <f t="shared" si="110"/>
        <v>0</v>
      </c>
      <c r="AT22" s="46">
        <f t="shared" si="111"/>
        <v>0</v>
      </c>
      <c r="AU22" s="46">
        <f t="shared" si="112"/>
        <v>0</v>
      </c>
      <c r="AV22" s="9">
        <f t="shared" si="113"/>
        <v>0</v>
      </c>
      <c r="AW22" s="9">
        <f t="shared" si="114"/>
        <v>0</v>
      </c>
      <c r="AX22" s="9">
        <f t="shared" si="115"/>
        <v>0</v>
      </c>
      <c r="AY22" s="9">
        <f t="shared" si="116"/>
        <v>0</v>
      </c>
      <c r="AZ22" s="9">
        <f t="shared" si="117"/>
        <v>0</v>
      </c>
      <c r="BA22" s="9">
        <f t="shared" si="118"/>
        <v>0</v>
      </c>
      <c r="BB22" s="46">
        <f t="shared" si="119"/>
        <v>0</v>
      </c>
      <c r="BC22" s="46">
        <f t="shared" si="120"/>
        <v>0</v>
      </c>
      <c r="BD22" s="46">
        <f t="shared" si="121"/>
        <v>0</v>
      </c>
      <c r="BE22" s="169"/>
    </row>
    <row r="23" spans="1:57" x14ac:dyDescent="0.25">
      <c r="A23" s="29">
        <v>1405</v>
      </c>
      <c r="B23" s="30">
        <v>600010554</v>
      </c>
      <c r="C23" s="31"/>
      <c r="D23" s="32" t="s">
        <v>147</v>
      </c>
      <c r="E23" s="34"/>
      <c r="F23" s="34"/>
      <c r="G23" s="34"/>
      <c r="H23" s="33">
        <f t="shared" ref="H23:O23" si="122">SUM(H21:H22)</f>
        <v>54047448</v>
      </c>
      <c r="I23" s="33">
        <f t="shared" si="122"/>
        <v>39745562</v>
      </c>
      <c r="J23" s="33">
        <f t="shared" si="122"/>
        <v>0</v>
      </c>
      <c r="K23" s="33">
        <f t="shared" si="122"/>
        <v>13434000</v>
      </c>
      <c r="L23" s="33">
        <f t="shared" si="122"/>
        <v>397456</v>
      </c>
      <c r="M23" s="33">
        <f t="shared" si="122"/>
        <v>470430</v>
      </c>
      <c r="N23" s="106">
        <f t="shared" si="122"/>
        <v>60.371000000000002</v>
      </c>
      <c r="O23" s="106">
        <f t="shared" si="122"/>
        <v>50.051000000000002</v>
      </c>
      <c r="P23" s="106">
        <f t="shared" ref="P23" si="123">SUM(P21:P22)</f>
        <v>10.32</v>
      </c>
      <c r="Q23" s="50">
        <f t="shared" ref="Q23:BD23" si="124">SUM(Q21:Q22)</f>
        <v>-152750</v>
      </c>
      <c r="R23" s="50">
        <f t="shared" si="124"/>
        <v>0</v>
      </c>
      <c r="S23" s="50">
        <f t="shared" si="124"/>
        <v>0</v>
      </c>
      <c r="T23" s="50">
        <f t="shared" si="124"/>
        <v>0</v>
      </c>
      <c r="U23" s="50">
        <f t="shared" si="124"/>
        <v>0</v>
      </c>
      <c r="V23" s="50">
        <f t="shared" si="124"/>
        <v>0</v>
      </c>
      <c r="W23" s="50">
        <f t="shared" si="124"/>
        <v>0</v>
      </c>
      <c r="X23" s="50">
        <f t="shared" si="124"/>
        <v>-152750</v>
      </c>
      <c r="Y23" s="50">
        <f t="shared" si="124"/>
        <v>0</v>
      </c>
      <c r="Z23" s="50">
        <f t="shared" si="124"/>
        <v>152750</v>
      </c>
      <c r="AA23" s="50">
        <f t="shared" si="124"/>
        <v>0</v>
      </c>
      <c r="AB23" s="50">
        <f t="shared" si="124"/>
        <v>152750</v>
      </c>
      <c r="AC23" s="50">
        <f t="shared" si="124"/>
        <v>0</v>
      </c>
      <c r="AD23" s="50">
        <f t="shared" si="124"/>
        <v>0</v>
      </c>
      <c r="AE23" s="50">
        <f t="shared" si="124"/>
        <v>-1528</v>
      </c>
      <c r="AF23" s="50">
        <f t="shared" si="124"/>
        <v>0</v>
      </c>
      <c r="AG23" s="50">
        <f t="shared" si="124"/>
        <v>0</v>
      </c>
      <c r="AH23" s="50">
        <f t="shared" si="124"/>
        <v>0</v>
      </c>
      <c r="AI23" s="50">
        <f t="shared" si="124"/>
        <v>0</v>
      </c>
      <c r="AJ23" s="55">
        <f t="shared" si="124"/>
        <v>-0.16</v>
      </c>
      <c r="AK23" s="55">
        <f t="shared" si="124"/>
        <v>0</v>
      </c>
      <c r="AL23" s="47">
        <f t="shared" si="124"/>
        <v>0</v>
      </c>
      <c r="AM23" s="47">
        <f t="shared" si="124"/>
        <v>0</v>
      </c>
      <c r="AN23" s="47">
        <f t="shared" si="124"/>
        <v>0</v>
      </c>
      <c r="AO23" s="47">
        <f t="shared" si="124"/>
        <v>0</v>
      </c>
      <c r="AP23" s="47">
        <f t="shared" si="124"/>
        <v>0</v>
      </c>
      <c r="AQ23" s="47">
        <f t="shared" si="124"/>
        <v>0</v>
      </c>
      <c r="AR23" s="47">
        <f t="shared" si="124"/>
        <v>0</v>
      </c>
      <c r="AS23" s="47">
        <f t="shared" si="124"/>
        <v>-0.16</v>
      </c>
      <c r="AT23" s="47">
        <f t="shared" si="124"/>
        <v>0</v>
      </c>
      <c r="AU23" s="47">
        <f t="shared" si="124"/>
        <v>-0.16</v>
      </c>
      <c r="AV23" s="33">
        <f t="shared" si="124"/>
        <v>54045920</v>
      </c>
      <c r="AW23" s="33">
        <f t="shared" si="124"/>
        <v>39592812</v>
      </c>
      <c r="AX23" s="33">
        <f t="shared" si="124"/>
        <v>152750</v>
      </c>
      <c r="AY23" s="33">
        <f t="shared" si="124"/>
        <v>13434000</v>
      </c>
      <c r="AZ23" s="33">
        <f t="shared" si="124"/>
        <v>395928</v>
      </c>
      <c r="BA23" s="33">
        <f t="shared" si="124"/>
        <v>470430</v>
      </c>
      <c r="BB23" s="47">
        <f t="shared" si="124"/>
        <v>60.211000000000006</v>
      </c>
      <c r="BC23" s="47">
        <f t="shared" si="124"/>
        <v>49.891000000000005</v>
      </c>
      <c r="BD23" s="47">
        <f t="shared" si="124"/>
        <v>10.32</v>
      </c>
      <c r="BE23" s="168">
        <f>AV23-H23</f>
        <v>-1528</v>
      </c>
    </row>
    <row r="24" spans="1:57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9">
        <f t="shared" ref="H24:H25" si="125">I24+J24+K24+L24+M24</f>
        <v>18950581</v>
      </c>
      <c r="I24" s="9">
        <v>13931458</v>
      </c>
      <c r="J24" s="9"/>
      <c r="K24" s="9">
        <f t="shared" ref="K24:K25" si="126">ROUND(I24*33.8%,0)</f>
        <v>4708833</v>
      </c>
      <c r="L24" s="9">
        <f t="shared" ref="L24:L25" si="127">ROUND(I24*1%,0)</f>
        <v>139315</v>
      </c>
      <c r="M24" s="42">
        <v>170975</v>
      </c>
      <c r="N24" s="105">
        <f>O24+P24</f>
        <v>22.6828</v>
      </c>
      <c r="O24" s="105">
        <v>18.142800000000001</v>
      </c>
      <c r="P24" s="105">
        <v>4.54</v>
      </c>
      <c r="Q24" s="9">
        <f>OON!V24+OON!W24</f>
        <v>-19500</v>
      </c>
      <c r="R24" s="28"/>
      <c r="S24" s="28"/>
      <c r="T24" s="28"/>
      <c r="U24" s="28"/>
      <c r="V24" s="28"/>
      <c r="W24" s="28"/>
      <c r="X24" s="9">
        <f t="shared" ref="X24:X25" si="128">SUM(Q24:W24)</f>
        <v>-19500</v>
      </c>
      <c r="Y24" s="9">
        <f>OON!K24</f>
        <v>0</v>
      </c>
      <c r="Z24" s="9">
        <f t="shared" ref="Z24:Z25" si="129">Q24*-1</f>
        <v>19500</v>
      </c>
      <c r="AA24" s="9">
        <f>OON!O24+OON!S24</f>
        <v>0</v>
      </c>
      <c r="AB24" s="9">
        <f t="shared" ref="AB24:AB25" si="130">SUM(Y24:AA24)</f>
        <v>19500</v>
      </c>
      <c r="AC24" s="9">
        <f t="shared" ref="AC24:AC25" si="131">X24+AB24</f>
        <v>0</v>
      </c>
      <c r="AD24" s="9">
        <f t="shared" ref="AD24:AD25" si="132">ROUND((X24+Y24+Z24)*33.8%,0)</f>
        <v>0</v>
      </c>
      <c r="AE24" s="9">
        <f t="shared" ref="AE24:AE25" si="133">ROUND(X24*1%,0)</f>
        <v>-195</v>
      </c>
      <c r="AF24" s="28"/>
      <c r="AG24" s="28"/>
      <c r="AH24" s="28"/>
      <c r="AI24" s="9">
        <f t="shared" ref="AI24:AI25" si="134">AF24+AG24+AH24</f>
        <v>0</v>
      </c>
      <c r="AJ24" s="46">
        <f>OON!AC24</f>
        <v>-0.01</v>
      </c>
      <c r="AK24" s="46">
        <f>OON!AD24</f>
        <v>-0.03</v>
      </c>
      <c r="AL24" s="46"/>
      <c r="AM24" s="46"/>
      <c r="AN24" s="46"/>
      <c r="AO24" s="46"/>
      <c r="AP24" s="46"/>
      <c r="AQ24" s="46"/>
      <c r="AR24" s="46"/>
      <c r="AS24" s="46">
        <f t="shared" ref="AS24:AS25" si="135">AJ24+AL24+AM24+AP24+AR24+AN24</f>
        <v>-0.01</v>
      </c>
      <c r="AT24" s="46">
        <f t="shared" ref="AT24:AT25" si="136">AK24+AQ24+AO24</f>
        <v>-0.03</v>
      </c>
      <c r="AU24" s="46">
        <f t="shared" ref="AU24:AU25" si="137">AS24+AT24</f>
        <v>-0.04</v>
      </c>
      <c r="AV24" s="9">
        <f t="shared" ref="AV24:AV25" si="138">AW24+AX24+AY24+AZ24+BA24</f>
        <v>18950386</v>
      </c>
      <c r="AW24" s="9">
        <f t="shared" ref="AW24:AW25" si="139">I24+X24</f>
        <v>13911958</v>
      </c>
      <c r="AX24" s="9">
        <f t="shared" ref="AX24:AX25" si="140">J24+AB24</f>
        <v>19500</v>
      </c>
      <c r="AY24" s="9">
        <f t="shared" ref="AY24:AY25" si="141">K24+AD24</f>
        <v>4708833</v>
      </c>
      <c r="AZ24" s="9">
        <f t="shared" ref="AZ24:AZ25" si="142">L24+AE24</f>
        <v>139120</v>
      </c>
      <c r="BA24" s="9">
        <f t="shared" ref="BA24:BA25" si="143">M24+AI24</f>
        <v>170975</v>
      </c>
      <c r="BB24" s="46">
        <f t="shared" ref="BB24:BB25" si="144">BC24+BD24</f>
        <v>22.642800000000001</v>
      </c>
      <c r="BC24" s="46">
        <f t="shared" ref="BC24:BC25" si="145">O24+AS24</f>
        <v>18.1328</v>
      </c>
      <c r="BD24" s="46">
        <f t="shared" ref="BD24:BD25" si="146">P24+AT24</f>
        <v>4.51</v>
      </c>
      <c r="BE24" s="169"/>
    </row>
    <row r="25" spans="1:5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109</v>
      </c>
      <c r="G25" s="19" t="s">
        <v>95</v>
      </c>
      <c r="H25" s="9">
        <f t="shared" si="125"/>
        <v>0</v>
      </c>
      <c r="I25" s="9"/>
      <c r="J25" s="9"/>
      <c r="K25" s="9">
        <f t="shared" si="126"/>
        <v>0</v>
      </c>
      <c r="L25" s="9">
        <f t="shared" si="127"/>
        <v>0</v>
      </c>
      <c r="M25" s="9"/>
      <c r="N25" s="105"/>
      <c r="O25" s="105"/>
      <c r="P25" s="105"/>
      <c r="Q25" s="9">
        <f>OON!V25+OON!W25</f>
        <v>0</v>
      </c>
      <c r="R25" s="49"/>
      <c r="S25" s="49"/>
      <c r="T25" s="49"/>
      <c r="U25" s="49"/>
      <c r="V25" s="49"/>
      <c r="W25" s="49"/>
      <c r="X25" s="9">
        <f t="shared" si="128"/>
        <v>0</v>
      </c>
      <c r="Y25" s="9">
        <f>OON!K25</f>
        <v>0</v>
      </c>
      <c r="Z25" s="9">
        <f t="shared" si="129"/>
        <v>0</v>
      </c>
      <c r="AA25" s="9">
        <f>OON!O25+OON!S25</f>
        <v>0</v>
      </c>
      <c r="AB25" s="9">
        <f t="shared" si="130"/>
        <v>0</v>
      </c>
      <c r="AC25" s="9">
        <f t="shared" si="131"/>
        <v>0</v>
      </c>
      <c r="AD25" s="9">
        <f t="shared" si="132"/>
        <v>0</v>
      </c>
      <c r="AE25" s="9">
        <f t="shared" si="133"/>
        <v>0</v>
      </c>
      <c r="AF25" s="49"/>
      <c r="AG25" s="49"/>
      <c r="AH25" s="49"/>
      <c r="AI25" s="9">
        <f t="shared" si="134"/>
        <v>0</v>
      </c>
      <c r="AJ25" s="46">
        <f>OON!AC25</f>
        <v>0</v>
      </c>
      <c r="AK25" s="46">
        <f>OON!AD25</f>
        <v>0</v>
      </c>
      <c r="AL25" s="46"/>
      <c r="AM25" s="46"/>
      <c r="AN25" s="46"/>
      <c r="AO25" s="46"/>
      <c r="AP25" s="46"/>
      <c r="AQ25" s="46"/>
      <c r="AR25" s="46"/>
      <c r="AS25" s="46">
        <f t="shared" si="135"/>
        <v>0</v>
      </c>
      <c r="AT25" s="46">
        <f t="shared" si="136"/>
        <v>0</v>
      </c>
      <c r="AU25" s="46">
        <f t="shared" si="137"/>
        <v>0</v>
      </c>
      <c r="AV25" s="9">
        <f t="shared" si="138"/>
        <v>0</v>
      </c>
      <c r="AW25" s="9">
        <f t="shared" si="139"/>
        <v>0</v>
      </c>
      <c r="AX25" s="9">
        <f t="shared" si="140"/>
        <v>0</v>
      </c>
      <c r="AY25" s="9">
        <f t="shared" si="141"/>
        <v>0</v>
      </c>
      <c r="AZ25" s="9">
        <f t="shared" si="142"/>
        <v>0</v>
      </c>
      <c r="BA25" s="9">
        <f t="shared" si="143"/>
        <v>0</v>
      </c>
      <c r="BB25" s="46">
        <f t="shared" si="144"/>
        <v>0</v>
      </c>
      <c r="BC25" s="46">
        <f t="shared" si="145"/>
        <v>0</v>
      </c>
      <c r="BD25" s="46">
        <f t="shared" si="146"/>
        <v>0</v>
      </c>
      <c r="BE25" s="169"/>
    </row>
    <row r="26" spans="1:57" x14ac:dyDescent="0.25">
      <c r="A26" s="29">
        <v>1406</v>
      </c>
      <c r="B26" s="30">
        <v>600010511</v>
      </c>
      <c r="C26" s="31"/>
      <c r="D26" s="32" t="s">
        <v>148</v>
      </c>
      <c r="E26" s="34"/>
      <c r="F26" s="34"/>
      <c r="G26" s="34"/>
      <c r="H26" s="33">
        <f t="shared" ref="H26:O26" si="147">SUM(H24:H25)</f>
        <v>18950581</v>
      </c>
      <c r="I26" s="33">
        <f t="shared" si="147"/>
        <v>13931458</v>
      </c>
      <c r="J26" s="33">
        <f t="shared" si="147"/>
        <v>0</v>
      </c>
      <c r="K26" s="33">
        <f t="shared" si="147"/>
        <v>4708833</v>
      </c>
      <c r="L26" s="33">
        <f t="shared" si="147"/>
        <v>139315</v>
      </c>
      <c r="M26" s="33">
        <f t="shared" si="147"/>
        <v>170975</v>
      </c>
      <c r="N26" s="106">
        <f t="shared" si="147"/>
        <v>22.6828</v>
      </c>
      <c r="O26" s="106">
        <f t="shared" si="147"/>
        <v>18.142800000000001</v>
      </c>
      <c r="P26" s="106">
        <f t="shared" ref="P26" si="148">SUM(P24:P25)</f>
        <v>4.54</v>
      </c>
      <c r="Q26" s="50">
        <f t="shared" ref="Q26:BD26" si="149">SUM(Q24:Q25)</f>
        <v>-19500</v>
      </c>
      <c r="R26" s="50">
        <f t="shared" si="149"/>
        <v>0</v>
      </c>
      <c r="S26" s="50">
        <f t="shared" si="149"/>
        <v>0</v>
      </c>
      <c r="T26" s="50">
        <f t="shared" si="149"/>
        <v>0</v>
      </c>
      <c r="U26" s="50">
        <f t="shared" si="149"/>
        <v>0</v>
      </c>
      <c r="V26" s="50">
        <f t="shared" si="149"/>
        <v>0</v>
      </c>
      <c r="W26" s="50">
        <f t="shared" si="149"/>
        <v>0</v>
      </c>
      <c r="X26" s="50">
        <f t="shared" si="149"/>
        <v>-19500</v>
      </c>
      <c r="Y26" s="50">
        <f t="shared" si="149"/>
        <v>0</v>
      </c>
      <c r="Z26" s="50">
        <f t="shared" si="149"/>
        <v>19500</v>
      </c>
      <c r="AA26" s="50">
        <f t="shared" si="149"/>
        <v>0</v>
      </c>
      <c r="AB26" s="50">
        <f t="shared" si="149"/>
        <v>19500</v>
      </c>
      <c r="AC26" s="50">
        <f t="shared" si="149"/>
        <v>0</v>
      </c>
      <c r="AD26" s="50">
        <f t="shared" si="149"/>
        <v>0</v>
      </c>
      <c r="AE26" s="50">
        <f t="shared" si="149"/>
        <v>-195</v>
      </c>
      <c r="AF26" s="50">
        <f t="shared" si="149"/>
        <v>0</v>
      </c>
      <c r="AG26" s="50">
        <f t="shared" si="149"/>
        <v>0</v>
      </c>
      <c r="AH26" s="50">
        <f t="shared" si="149"/>
        <v>0</v>
      </c>
      <c r="AI26" s="50">
        <f t="shared" si="149"/>
        <v>0</v>
      </c>
      <c r="AJ26" s="55">
        <f t="shared" si="149"/>
        <v>-0.01</v>
      </c>
      <c r="AK26" s="55">
        <f t="shared" si="149"/>
        <v>-0.03</v>
      </c>
      <c r="AL26" s="47">
        <f t="shared" si="149"/>
        <v>0</v>
      </c>
      <c r="AM26" s="47">
        <f t="shared" si="149"/>
        <v>0</v>
      </c>
      <c r="AN26" s="47">
        <f t="shared" si="149"/>
        <v>0</v>
      </c>
      <c r="AO26" s="47">
        <f t="shared" si="149"/>
        <v>0</v>
      </c>
      <c r="AP26" s="47">
        <f t="shared" si="149"/>
        <v>0</v>
      </c>
      <c r="AQ26" s="47">
        <f t="shared" si="149"/>
        <v>0</v>
      </c>
      <c r="AR26" s="47">
        <f t="shared" si="149"/>
        <v>0</v>
      </c>
      <c r="AS26" s="47">
        <f t="shared" si="149"/>
        <v>-0.01</v>
      </c>
      <c r="AT26" s="47">
        <f t="shared" si="149"/>
        <v>-0.03</v>
      </c>
      <c r="AU26" s="47">
        <f t="shared" si="149"/>
        <v>-0.04</v>
      </c>
      <c r="AV26" s="33">
        <f t="shared" si="149"/>
        <v>18950386</v>
      </c>
      <c r="AW26" s="33">
        <f t="shared" si="149"/>
        <v>13911958</v>
      </c>
      <c r="AX26" s="33">
        <f t="shared" si="149"/>
        <v>19500</v>
      </c>
      <c r="AY26" s="33">
        <f t="shared" si="149"/>
        <v>4708833</v>
      </c>
      <c r="AZ26" s="33">
        <f t="shared" si="149"/>
        <v>139120</v>
      </c>
      <c r="BA26" s="33">
        <f t="shared" si="149"/>
        <v>170975</v>
      </c>
      <c r="BB26" s="47">
        <f t="shared" si="149"/>
        <v>22.642800000000001</v>
      </c>
      <c r="BC26" s="47">
        <f t="shared" si="149"/>
        <v>18.1328</v>
      </c>
      <c r="BD26" s="47">
        <f t="shared" si="149"/>
        <v>4.51</v>
      </c>
      <c r="BE26" s="168">
        <f>AV26-H26</f>
        <v>-195</v>
      </c>
    </row>
    <row r="27" spans="1:57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9">
        <f t="shared" ref="H27:H29" si="150">I27+J27+K27+L27+M27</f>
        <v>25864757</v>
      </c>
      <c r="I27" s="9">
        <v>19019397</v>
      </c>
      <c r="J27" s="9"/>
      <c r="K27" s="9">
        <f t="shared" ref="K27:K29" si="151">ROUND(I27*33.8%,0)</f>
        <v>6428556</v>
      </c>
      <c r="L27" s="9">
        <f t="shared" ref="L27:L29" si="152">ROUND(I27*1%,0)</f>
        <v>190194</v>
      </c>
      <c r="M27" s="9">
        <v>226610</v>
      </c>
      <c r="N27" s="105">
        <f>O27+P27</f>
        <v>31.588200000000001</v>
      </c>
      <c r="O27" s="105">
        <v>25.238199999999999</v>
      </c>
      <c r="P27" s="105">
        <v>6.35</v>
      </c>
      <c r="Q27" s="9">
        <f>OON!V27+OON!W27</f>
        <v>-13000</v>
      </c>
      <c r="R27" s="28"/>
      <c r="S27" s="28"/>
      <c r="T27" s="28"/>
      <c r="U27" s="28"/>
      <c r="V27" s="28"/>
      <c r="W27" s="28"/>
      <c r="X27" s="9">
        <f t="shared" ref="X27:X29" si="153">SUM(Q27:W27)</f>
        <v>-13000</v>
      </c>
      <c r="Y27" s="9">
        <f>OON!K27</f>
        <v>0</v>
      </c>
      <c r="Z27" s="9">
        <f t="shared" ref="Z27:Z29" si="154">Q27*-1</f>
        <v>13000</v>
      </c>
      <c r="AA27" s="9">
        <f>OON!O27+OON!S27</f>
        <v>0</v>
      </c>
      <c r="AB27" s="9">
        <f t="shared" ref="AB27:AB29" si="155">SUM(Y27:AA27)</f>
        <v>13000</v>
      </c>
      <c r="AC27" s="9">
        <f t="shared" ref="AC27:AC29" si="156">X27+AB27</f>
        <v>0</v>
      </c>
      <c r="AD27" s="9">
        <f t="shared" ref="AD27:AD29" si="157">ROUND((X27+Y27+Z27)*33.8%,0)</f>
        <v>0</v>
      </c>
      <c r="AE27" s="9">
        <f t="shared" ref="AE27:AE29" si="158">ROUND(X27*1%,0)</f>
        <v>-130</v>
      </c>
      <c r="AF27" s="28"/>
      <c r="AG27" s="28"/>
      <c r="AH27" s="28"/>
      <c r="AI27" s="9">
        <f t="shared" ref="AI27:AI29" si="159">AF27+AG27+AH27</f>
        <v>0</v>
      </c>
      <c r="AJ27" s="46">
        <f>OON!AC27</f>
        <v>-0.02</v>
      </c>
      <c r="AK27" s="46">
        <f>OON!AD27</f>
        <v>0</v>
      </c>
      <c r="AL27" s="46"/>
      <c r="AM27" s="46"/>
      <c r="AN27" s="46"/>
      <c r="AO27" s="46"/>
      <c r="AP27" s="46"/>
      <c r="AQ27" s="46"/>
      <c r="AR27" s="46"/>
      <c r="AS27" s="46">
        <f t="shared" ref="AS27:AS29" si="160">AJ27+AL27+AM27+AP27+AR27+AN27</f>
        <v>-0.02</v>
      </c>
      <c r="AT27" s="46">
        <f t="shared" ref="AT27:AT29" si="161">AK27+AQ27+AO27</f>
        <v>0</v>
      </c>
      <c r="AU27" s="46">
        <f t="shared" ref="AU27:AU29" si="162">AS27+AT27</f>
        <v>-0.02</v>
      </c>
      <c r="AV27" s="9">
        <f t="shared" ref="AV27:AV29" si="163">AW27+AX27+AY27+AZ27+BA27</f>
        <v>25864627</v>
      </c>
      <c r="AW27" s="9">
        <f t="shared" ref="AW27:AW29" si="164">I27+X27</f>
        <v>19006397</v>
      </c>
      <c r="AX27" s="9">
        <f t="shared" ref="AX27:AX29" si="165">J27+AB27</f>
        <v>13000</v>
      </c>
      <c r="AY27" s="9">
        <f t="shared" ref="AY27:AY29" si="166">K27+AD27</f>
        <v>6428556</v>
      </c>
      <c r="AZ27" s="9">
        <f t="shared" ref="AZ27:AZ29" si="167">L27+AE27</f>
        <v>190064</v>
      </c>
      <c r="BA27" s="9">
        <f t="shared" ref="BA27:BA29" si="168">M27+AI27</f>
        <v>226610</v>
      </c>
      <c r="BB27" s="46">
        <f t="shared" ref="BB27:BB29" si="169">BC27+BD27</f>
        <v>31.568199999999997</v>
      </c>
      <c r="BC27" s="46">
        <f t="shared" ref="BC27:BC29" si="170">O27+AS27</f>
        <v>25.2182</v>
      </c>
      <c r="BD27" s="46">
        <f t="shared" ref="BD27:BD29" si="171">P27+AT27</f>
        <v>6.35</v>
      </c>
      <c r="BE27" s="169"/>
    </row>
    <row r="28" spans="1:57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109</v>
      </c>
      <c r="G28" s="19" t="s">
        <v>95</v>
      </c>
      <c r="H28" s="9">
        <f t="shared" si="150"/>
        <v>0</v>
      </c>
      <c r="I28" s="9"/>
      <c r="J28" s="9"/>
      <c r="K28" s="9">
        <f t="shared" si="151"/>
        <v>0</v>
      </c>
      <c r="L28" s="9">
        <f t="shared" si="152"/>
        <v>0</v>
      </c>
      <c r="M28" s="9"/>
      <c r="N28" s="105"/>
      <c r="O28" s="105"/>
      <c r="P28" s="105"/>
      <c r="Q28" s="9">
        <f>OON!V28+OON!W28</f>
        <v>0</v>
      </c>
      <c r="R28" s="49"/>
      <c r="S28" s="49"/>
      <c r="T28" s="49"/>
      <c r="U28" s="49"/>
      <c r="V28" s="49"/>
      <c r="W28" s="49"/>
      <c r="X28" s="9">
        <f t="shared" si="153"/>
        <v>0</v>
      </c>
      <c r="Y28" s="9">
        <f>OON!K28</f>
        <v>0</v>
      </c>
      <c r="Z28" s="9">
        <f t="shared" si="154"/>
        <v>0</v>
      </c>
      <c r="AA28" s="9">
        <f>OON!O28+OON!S28</f>
        <v>0</v>
      </c>
      <c r="AB28" s="9">
        <f t="shared" si="155"/>
        <v>0</v>
      </c>
      <c r="AC28" s="9">
        <f t="shared" si="156"/>
        <v>0</v>
      </c>
      <c r="AD28" s="9">
        <f t="shared" si="157"/>
        <v>0</v>
      </c>
      <c r="AE28" s="9">
        <f t="shared" si="158"/>
        <v>0</v>
      </c>
      <c r="AF28" s="49"/>
      <c r="AG28" s="49"/>
      <c r="AH28" s="49"/>
      <c r="AI28" s="9">
        <f t="shared" si="159"/>
        <v>0</v>
      </c>
      <c r="AJ28" s="46">
        <f>OON!AC28</f>
        <v>0</v>
      </c>
      <c r="AK28" s="46">
        <f>OON!AD28</f>
        <v>0</v>
      </c>
      <c r="AL28" s="46"/>
      <c r="AM28" s="46"/>
      <c r="AN28" s="46"/>
      <c r="AO28" s="46"/>
      <c r="AP28" s="46"/>
      <c r="AQ28" s="46"/>
      <c r="AR28" s="46"/>
      <c r="AS28" s="46">
        <f t="shared" si="160"/>
        <v>0</v>
      </c>
      <c r="AT28" s="46">
        <f t="shared" si="161"/>
        <v>0</v>
      </c>
      <c r="AU28" s="46">
        <f t="shared" si="162"/>
        <v>0</v>
      </c>
      <c r="AV28" s="9">
        <f t="shared" si="163"/>
        <v>0</v>
      </c>
      <c r="AW28" s="9">
        <f t="shared" si="164"/>
        <v>0</v>
      </c>
      <c r="AX28" s="9">
        <f t="shared" si="165"/>
        <v>0</v>
      </c>
      <c r="AY28" s="9">
        <f t="shared" si="166"/>
        <v>0</v>
      </c>
      <c r="AZ28" s="9">
        <f t="shared" si="167"/>
        <v>0</v>
      </c>
      <c r="BA28" s="9">
        <f t="shared" si="168"/>
        <v>0</v>
      </c>
      <c r="BB28" s="46">
        <f t="shared" si="169"/>
        <v>0</v>
      </c>
      <c r="BC28" s="46">
        <f t="shared" si="170"/>
        <v>0</v>
      </c>
      <c r="BD28" s="46">
        <f t="shared" si="171"/>
        <v>0</v>
      </c>
      <c r="BE28" s="169"/>
    </row>
    <row r="29" spans="1:5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95</v>
      </c>
      <c r="H29" s="9">
        <f t="shared" si="150"/>
        <v>4091543</v>
      </c>
      <c r="I29" s="9">
        <v>3011210</v>
      </c>
      <c r="J29" s="9"/>
      <c r="K29" s="9">
        <f t="shared" si="151"/>
        <v>1017789</v>
      </c>
      <c r="L29" s="9">
        <f t="shared" si="152"/>
        <v>30112</v>
      </c>
      <c r="M29" s="9">
        <v>32432</v>
      </c>
      <c r="N29" s="105">
        <v>9.68</v>
      </c>
      <c r="O29" s="105">
        <v>0</v>
      </c>
      <c r="P29" s="105">
        <f>N29</f>
        <v>9.68</v>
      </c>
      <c r="Q29" s="9">
        <f>OON!V29+OON!W29</f>
        <v>0</v>
      </c>
      <c r="R29" s="49"/>
      <c r="S29" s="49"/>
      <c r="T29" s="49"/>
      <c r="U29" s="49"/>
      <c r="V29" s="49"/>
      <c r="W29" s="49">
        <v>106371</v>
      </c>
      <c r="X29" s="9">
        <f t="shared" si="153"/>
        <v>106371</v>
      </c>
      <c r="Y29" s="9">
        <f>OON!K29</f>
        <v>0</v>
      </c>
      <c r="Z29" s="9">
        <f t="shared" si="154"/>
        <v>0</v>
      </c>
      <c r="AA29" s="9">
        <f>OON!O29+OON!S29</f>
        <v>0</v>
      </c>
      <c r="AB29" s="9">
        <f t="shared" si="155"/>
        <v>0</v>
      </c>
      <c r="AC29" s="9">
        <f t="shared" si="156"/>
        <v>106371</v>
      </c>
      <c r="AD29" s="9">
        <f t="shared" si="157"/>
        <v>35953</v>
      </c>
      <c r="AE29" s="9">
        <f t="shared" si="158"/>
        <v>1064</v>
      </c>
      <c r="AF29" s="49"/>
      <c r="AG29" s="49"/>
      <c r="AH29" s="49">
        <v>714</v>
      </c>
      <c r="AI29" s="9">
        <f t="shared" si="159"/>
        <v>714</v>
      </c>
      <c r="AJ29" s="46">
        <f>OON!AC29</f>
        <v>0</v>
      </c>
      <c r="AK29" s="46">
        <f>OON!AD29</f>
        <v>0</v>
      </c>
      <c r="AL29" s="46"/>
      <c r="AM29" s="46"/>
      <c r="AN29" s="46"/>
      <c r="AO29" s="46"/>
      <c r="AP29" s="46"/>
      <c r="AQ29" s="46">
        <v>0.34</v>
      </c>
      <c r="AR29" s="46"/>
      <c r="AS29" s="46">
        <f t="shared" si="160"/>
        <v>0</v>
      </c>
      <c r="AT29" s="46">
        <f t="shared" si="161"/>
        <v>0.34</v>
      </c>
      <c r="AU29" s="46">
        <f t="shared" si="162"/>
        <v>0.34</v>
      </c>
      <c r="AV29" s="9">
        <f t="shared" si="163"/>
        <v>4235645</v>
      </c>
      <c r="AW29" s="9">
        <f t="shared" si="164"/>
        <v>3117581</v>
      </c>
      <c r="AX29" s="9">
        <f t="shared" si="165"/>
        <v>0</v>
      </c>
      <c r="AY29" s="9">
        <f t="shared" si="166"/>
        <v>1053742</v>
      </c>
      <c r="AZ29" s="9">
        <f t="shared" si="167"/>
        <v>31176</v>
      </c>
      <c r="BA29" s="9">
        <f t="shared" si="168"/>
        <v>33146</v>
      </c>
      <c r="BB29" s="46">
        <f t="shared" si="169"/>
        <v>10.02</v>
      </c>
      <c r="BC29" s="46">
        <f t="shared" si="170"/>
        <v>0</v>
      </c>
      <c r="BD29" s="46">
        <f t="shared" si="171"/>
        <v>10.02</v>
      </c>
      <c r="BE29" s="169"/>
    </row>
    <row r="30" spans="1:57" x14ac:dyDescent="0.25">
      <c r="A30" s="29">
        <v>1407</v>
      </c>
      <c r="B30" s="30">
        <v>600012654</v>
      </c>
      <c r="C30" s="31"/>
      <c r="D30" s="32" t="s">
        <v>149</v>
      </c>
      <c r="E30" s="30"/>
      <c r="F30" s="30"/>
      <c r="G30" s="31"/>
      <c r="H30" s="33">
        <f t="shared" ref="H30:O30" si="172">SUM(H27:H29)</f>
        <v>29956300</v>
      </c>
      <c r="I30" s="33">
        <f t="shared" si="172"/>
        <v>22030607</v>
      </c>
      <c r="J30" s="33">
        <f t="shared" si="172"/>
        <v>0</v>
      </c>
      <c r="K30" s="33">
        <f t="shared" si="172"/>
        <v>7446345</v>
      </c>
      <c r="L30" s="33">
        <f t="shared" si="172"/>
        <v>220306</v>
      </c>
      <c r="M30" s="33">
        <f t="shared" si="172"/>
        <v>259042</v>
      </c>
      <c r="N30" s="106">
        <f t="shared" si="172"/>
        <v>41.2682</v>
      </c>
      <c r="O30" s="106">
        <f t="shared" si="172"/>
        <v>25.238199999999999</v>
      </c>
      <c r="P30" s="106">
        <f t="shared" ref="P30" si="173">SUM(P27:P29)</f>
        <v>16.03</v>
      </c>
      <c r="Q30" s="50">
        <f t="shared" ref="Q30:BD30" si="174">SUM(Q27:Q29)</f>
        <v>-13000</v>
      </c>
      <c r="R30" s="50">
        <f t="shared" si="174"/>
        <v>0</v>
      </c>
      <c r="S30" s="50">
        <f t="shared" si="174"/>
        <v>0</v>
      </c>
      <c r="T30" s="50">
        <f t="shared" si="174"/>
        <v>0</v>
      </c>
      <c r="U30" s="50">
        <f t="shared" si="174"/>
        <v>0</v>
      </c>
      <c r="V30" s="50">
        <f t="shared" si="174"/>
        <v>0</v>
      </c>
      <c r="W30" s="50">
        <f t="shared" si="174"/>
        <v>106371</v>
      </c>
      <c r="X30" s="50">
        <f t="shared" si="174"/>
        <v>93371</v>
      </c>
      <c r="Y30" s="50">
        <f t="shared" si="174"/>
        <v>0</v>
      </c>
      <c r="Z30" s="50">
        <f t="shared" si="174"/>
        <v>13000</v>
      </c>
      <c r="AA30" s="50">
        <f t="shared" si="174"/>
        <v>0</v>
      </c>
      <c r="AB30" s="50">
        <f t="shared" si="174"/>
        <v>13000</v>
      </c>
      <c r="AC30" s="50">
        <f t="shared" si="174"/>
        <v>106371</v>
      </c>
      <c r="AD30" s="50">
        <f t="shared" si="174"/>
        <v>35953</v>
      </c>
      <c r="AE30" s="50">
        <f t="shared" si="174"/>
        <v>934</v>
      </c>
      <c r="AF30" s="50">
        <f t="shared" si="174"/>
        <v>0</v>
      </c>
      <c r="AG30" s="50">
        <f t="shared" si="174"/>
        <v>0</v>
      </c>
      <c r="AH30" s="50">
        <f t="shared" si="174"/>
        <v>714</v>
      </c>
      <c r="AI30" s="50">
        <f t="shared" si="174"/>
        <v>714</v>
      </c>
      <c r="AJ30" s="55">
        <f t="shared" si="174"/>
        <v>-0.02</v>
      </c>
      <c r="AK30" s="55">
        <f t="shared" si="174"/>
        <v>0</v>
      </c>
      <c r="AL30" s="47">
        <f t="shared" si="174"/>
        <v>0</v>
      </c>
      <c r="AM30" s="47">
        <f t="shared" si="174"/>
        <v>0</v>
      </c>
      <c r="AN30" s="47">
        <f t="shared" si="174"/>
        <v>0</v>
      </c>
      <c r="AO30" s="47">
        <f t="shared" si="174"/>
        <v>0</v>
      </c>
      <c r="AP30" s="47">
        <f t="shared" si="174"/>
        <v>0</v>
      </c>
      <c r="AQ30" s="47">
        <f t="shared" si="174"/>
        <v>0.34</v>
      </c>
      <c r="AR30" s="47">
        <f t="shared" si="174"/>
        <v>0</v>
      </c>
      <c r="AS30" s="47">
        <f t="shared" si="174"/>
        <v>-0.02</v>
      </c>
      <c r="AT30" s="47">
        <f t="shared" si="174"/>
        <v>0.34</v>
      </c>
      <c r="AU30" s="47">
        <f t="shared" si="174"/>
        <v>0.32</v>
      </c>
      <c r="AV30" s="33">
        <f t="shared" si="174"/>
        <v>30100272</v>
      </c>
      <c r="AW30" s="33">
        <f t="shared" si="174"/>
        <v>22123978</v>
      </c>
      <c r="AX30" s="33">
        <f t="shared" si="174"/>
        <v>13000</v>
      </c>
      <c r="AY30" s="33">
        <f t="shared" si="174"/>
        <v>7482298</v>
      </c>
      <c r="AZ30" s="33">
        <f t="shared" si="174"/>
        <v>221240</v>
      </c>
      <c r="BA30" s="33">
        <f t="shared" si="174"/>
        <v>259756</v>
      </c>
      <c r="BB30" s="47">
        <f t="shared" si="174"/>
        <v>41.588200000000001</v>
      </c>
      <c r="BC30" s="47">
        <f t="shared" si="174"/>
        <v>25.2182</v>
      </c>
      <c r="BD30" s="47">
        <f t="shared" si="174"/>
        <v>16.369999999999997</v>
      </c>
      <c r="BE30" s="168">
        <f>AV30-H30</f>
        <v>143972</v>
      </c>
    </row>
    <row r="31" spans="1:57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9">
        <f t="shared" ref="H31:H33" si="175">I31+J31+K31+L31+M31</f>
        <v>31267496</v>
      </c>
      <c r="I31" s="9">
        <v>22999893</v>
      </c>
      <c r="J31" s="9"/>
      <c r="K31" s="9">
        <f t="shared" ref="K31:K33" si="176">ROUND(I31*33.8%,0)</f>
        <v>7773964</v>
      </c>
      <c r="L31" s="9">
        <f t="shared" ref="L31:L33" si="177">ROUND(I31*1%,0)</f>
        <v>229999</v>
      </c>
      <c r="M31" s="9">
        <v>263640</v>
      </c>
      <c r="N31" s="105">
        <f>O31+P31</f>
        <v>35.712499999999999</v>
      </c>
      <c r="O31" s="105">
        <v>29.362500000000001</v>
      </c>
      <c r="P31" s="105">
        <v>6.35</v>
      </c>
      <c r="Q31" s="9">
        <f>OON!V31+OON!W31</f>
        <v>-22750</v>
      </c>
      <c r="R31" s="28"/>
      <c r="S31" s="28"/>
      <c r="T31" s="28"/>
      <c r="U31" s="28"/>
      <c r="V31" s="28"/>
      <c r="W31" s="28"/>
      <c r="X31" s="9">
        <f t="shared" ref="X31:X33" si="178">SUM(Q31:W31)</f>
        <v>-22750</v>
      </c>
      <c r="Y31" s="9">
        <f>OON!K31</f>
        <v>0</v>
      </c>
      <c r="Z31" s="9">
        <f t="shared" ref="Z31:Z33" si="179">Q31*-1</f>
        <v>22750</v>
      </c>
      <c r="AA31" s="9">
        <f>OON!O31+OON!S31</f>
        <v>0</v>
      </c>
      <c r="AB31" s="9">
        <f t="shared" ref="AB31:AB33" si="180">SUM(Y31:AA31)</f>
        <v>22750</v>
      </c>
      <c r="AC31" s="9">
        <f t="shared" ref="AC31:AC33" si="181">X31+AB31</f>
        <v>0</v>
      </c>
      <c r="AD31" s="9">
        <f t="shared" ref="AD31:AD33" si="182">ROUND((X31+Y31+Z31)*33.8%,0)</f>
        <v>0</v>
      </c>
      <c r="AE31" s="9">
        <f t="shared" ref="AE31:AE33" si="183">ROUND(X31*1%,0)</f>
        <v>-228</v>
      </c>
      <c r="AF31" s="28"/>
      <c r="AG31" s="28"/>
      <c r="AH31" s="28"/>
      <c r="AI31" s="9">
        <f t="shared" ref="AI31:AI33" si="184">AF31+AG31+AH31</f>
        <v>0</v>
      </c>
      <c r="AJ31" s="46">
        <f>OON!AC31</f>
        <v>0</v>
      </c>
      <c r="AK31" s="46">
        <f>OON!AD31</f>
        <v>0</v>
      </c>
      <c r="AL31" s="46"/>
      <c r="AM31" s="46"/>
      <c r="AN31" s="46"/>
      <c r="AO31" s="46"/>
      <c r="AP31" s="46"/>
      <c r="AQ31" s="46"/>
      <c r="AR31" s="46"/>
      <c r="AS31" s="46">
        <f t="shared" ref="AS31:AS33" si="185">AJ31+AL31+AM31+AP31+AR31+AN31</f>
        <v>0</v>
      </c>
      <c r="AT31" s="46">
        <f t="shared" ref="AT31:AT33" si="186">AK31+AQ31+AO31</f>
        <v>0</v>
      </c>
      <c r="AU31" s="46">
        <f t="shared" ref="AU31:AU33" si="187">AS31+AT31</f>
        <v>0</v>
      </c>
      <c r="AV31" s="9">
        <f t="shared" ref="AV31:AV33" si="188">AW31+AX31+AY31+AZ31+BA31</f>
        <v>31267268</v>
      </c>
      <c r="AW31" s="9">
        <f t="shared" ref="AW31:AW33" si="189">I31+X31</f>
        <v>22977143</v>
      </c>
      <c r="AX31" s="9">
        <f t="shared" ref="AX31:AX33" si="190">J31+AB31</f>
        <v>22750</v>
      </c>
      <c r="AY31" s="9">
        <f t="shared" ref="AY31:AY33" si="191">K31+AD31</f>
        <v>7773964</v>
      </c>
      <c r="AZ31" s="9">
        <f t="shared" ref="AZ31:AZ33" si="192">L31+AE31</f>
        <v>229771</v>
      </c>
      <c r="BA31" s="9">
        <f t="shared" ref="BA31:BA33" si="193">M31+AI31</f>
        <v>263640</v>
      </c>
      <c r="BB31" s="46">
        <f t="shared" ref="BB31:BB33" si="194">BC31+BD31</f>
        <v>35.712499999999999</v>
      </c>
      <c r="BC31" s="46">
        <f t="shared" ref="BC31:BC33" si="195">O31+AS31</f>
        <v>29.362500000000001</v>
      </c>
      <c r="BD31" s="46">
        <f t="shared" ref="BD31:BD33" si="196">P31+AT31</f>
        <v>6.35</v>
      </c>
      <c r="BE31" s="169"/>
    </row>
    <row r="32" spans="1:57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109</v>
      </c>
      <c r="G32" s="19" t="s">
        <v>95</v>
      </c>
      <c r="H32" s="9">
        <f t="shared" si="175"/>
        <v>0</v>
      </c>
      <c r="I32" s="9"/>
      <c r="J32" s="9"/>
      <c r="K32" s="9">
        <f t="shared" si="176"/>
        <v>0</v>
      </c>
      <c r="L32" s="9">
        <f t="shared" si="177"/>
        <v>0</v>
      </c>
      <c r="M32" s="9"/>
      <c r="N32" s="105"/>
      <c r="O32" s="105"/>
      <c r="P32" s="105"/>
      <c r="Q32" s="9">
        <f>OON!V32+OON!W32</f>
        <v>0</v>
      </c>
      <c r="R32" s="49"/>
      <c r="S32" s="49"/>
      <c r="T32" s="49"/>
      <c r="U32" s="49"/>
      <c r="V32" s="49"/>
      <c r="W32" s="49"/>
      <c r="X32" s="9">
        <f t="shared" si="178"/>
        <v>0</v>
      </c>
      <c r="Y32" s="9">
        <f>OON!K32</f>
        <v>0</v>
      </c>
      <c r="Z32" s="9">
        <f t="shared" si="179"/>
        <v>0</v>
      </c>
      <c r="AA32" s="9">
        <f>OON!O32+OON!S32</f>
        <v>0</v>
      </c>
      <c r="AB32" s="9">
        <f t="shared" si="180"/>
        <v>0</v>
      </c>
      <c r="AC32" s="9">
        <f t="shared" si="181"/>
        <v>0</v>
      </c>
      <c r="AD32" s="9">
        <f t="shared" si="182"/>
        <v>0</v>
      </c>
      <c r="AE32" s="9">
        <f t="shared" si="183"/>
        <v>0</v>
      </c>
      <c r="AF32" s="49"/>
      <c r="AG32" s="49"/>
      <c r="AH32" s="49"/>
      <c r="AI32" s="9">
        <f t="shared" si="184"/>
        <v>0</v>
      </c>
      <c r="AJ32" s="46">
        <f>OON!AC32</f>
        <v>0</v>
      </c>
      <c r="AK32" s="46">
        <f>OON!AD32</f>
        <v>0</v>
      </c>
      <c r="AL32" s="46"/>
      <c r="AM32" s="46"/>
      <c r="AN32" s="46"/>
      <c r="AO32" s="46"/>
      <c r="AP32" s="46"/>
      <c r="AQ32" s="46"/>
      <c r="AR32" s="46"/>
      <c r="AS32" s="46">
        <f t="shared" si="185"/>
        <v>0</v>
      </c>
      <c r="AT32" s="46">
        <f t="shared" si="186"/>
        <v>0</v>
      </c>
      <c r="AU32" s="46">
        <f t="shared" si="187"/>
        <v>0</v>
      </c>
      <c r="AV32" s="9">
        <f t="shared" si="188"/>
        <v>0</v>
      </c>
      <c r="AW32" s="9">
        <f t="shared" si="189"/>
        <v>0</v>
      </c>
      <c r="AX32" s="9">
        <f t="shared" si="190"/>
        <v>0</v>
      </c>
      <c r="AY32" s="9">
        <f t="shared" si="191"/>
        <v>0</v>
      </c>
      <c r="AZ32" s="9">
        <f t="shared" si="192"/>
        <v>0</v>
      </c>
      <c r="BA32" s="9">
        <f t="shared" si="193"/>
        <v>0</v>
      </c>
      <c r="BB32" s="46">
        <f t="shared" si="194"/>
        <v>0</v>
      </c>
      <c r="BC32" s="46">
        <f t="shared" si="195"/>
        <v>0</v>
      </c>
      <c r="BD32" s="46">
        <f t="shared" si="196"/>
        <v>0</v>
      </c>
      <c r="BE32" s="169"/>
    </row>
    <row r="33" spans="1:5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95</v>
      </c>
      <c r="H33" s="9">
        <f t="shared" si="175"/>
        <v>2156059</v>
      </c>
      <c r="I33" s="9">
        <v>1586528</v>
      </c>
      <c r="J33" s="9"/>
      <c r="K33" s="9">
        <f t="shared" si="176"/>
        <v>536246</v>
      </c>
      <c r="L33" s="9">
        <f t="shared" si="177"/>
        <v>15865</v>
      </c>
      <c r="M33" s="9">
        <v>17420</v>
      </c>
      <c r="N33" s="105">
        <v>5.0999999999999996</v>
      </c>
      <c r="O33" s="105">
        <v>0</v>
      </c>
      <c r="P33" s="105">
        <f>N33</f>
        <v>5.0999999999999996</v>
      </c>
      <c r="Q33" s="9">
        <f>OON!V33+OON!W33</f>
        <v>0</v>
      </c>
      <c r="R33" s="49"/>
      <c r="S33" s="49"/>
      <c r="T33" s="49"/>
      <c r="U33" s="49"/>
      <c r="V33" s="49"/>
      <c r="W33" s="49"/>
      <c r="X33" s="9">
        <f t="shared" si="178"/>
        <v>0</v>
      </c>
      <c r="Y33" s="9">
        <f>OON!K33</f>
        <v>0</v>
      </c>
      <c r="Z33" s="9">
        <f t="shared" si="179"/>
        <v>0</v>
      </c>
      <c r="AA33" s="9">
        <f>OON!O33+OON!S33</f>
        <v>0</v>
      </c>
      <c r="AB33" s="9">
        <f t="shared" si="180"/>
        <v>0</v>
      </c>
      <c r="AC33" s="9">
        <f t="shared" si="181"/>
        <v>0</v>
      </c>
      <c r="AD33" s="9">
        <f t="shared" si="182"/>
        <v>0</v>
      </c>
      <c r="AE33" s="9">
        <f t="shared" si="183"/>
        <v>0</v>
      </c>
      <c r="AF33" s="49"/>
      <c r="AG33" s="49"/>
      <c r="AH33" s="49"/>
      <c r="AI33" s="9">
        <f t="shared" si="184"/>
        <v>0</v>
      </c>
      <c r="AJ33" s="46">
        <f>OON!AC33</f>
        <v>0</v>
      </c>
      <c r="AK33" s="46">
        <f>OON!AD33</f>
        <v>0</v>
      </c>
      <c r="AL33" s="46"/>
      <c r="AM33" s="46"/>
      <c r="AN33" s="46"/>
      <c r="AO33" s="46"/>
      <c r="AP33" s="46"/>
      <c r="AQ33" s="46"/>
      <c r="AR33" s="46"/>
      <c r="AS33" s="46">
        <f t="shared" si="185"/>
        <v>0</v>
      </c>
      <c r="AT33" s="46">
        <f t="shared" si="186"/>
        <v>0</v>
      </c>
      <c r="AU33" s="46">
        <f t="shared" si="187"/>
        <v>0</v>
      </c>
      <c r="AV33" s="9">
        <f t="shared" si="188"/>
        <v>2156059</v>
      </c>
      <c r="AW33" s="9">
        <f t="shared" si="189"/>
        <v>1586528</v>
      </c>
      <c r="AX33" s="9">
        <f t="shared" si="190"/>
        <v>0</v>
      </c>
      <c r="AY33" s="9">
        <f t="shared" si="191"/>
        <v>536246</v>
      </c>
      <c r="AZ33" s="9">
        <f t="shared" si="192"/>
        <v>15865</v>
      </c>
      <c r="BA33" s="9">
        <f t="shared" si="193"/>
        <v>17420</v>
      </c>
      <c r="BB33" s="46">
        <f t="shared" si="194"/>
        <v>5.0999999999999996</v>
      </c>
      <c r="BC33" s="46">
        <f t="shared" si="195"/>
        <v>0</v>
      </c>
      <c r="BD33" s="46">
        <f t="shared" si="196"/>
        <v>5.0999999999999996</v>
      </c>
      <c r="BE33" s="169"/>
    </row>
    <row r="34" spans="1:57" x14ac:dyDescent="0.25">
      <c r="A34" s="29">
        <v>1408</v>
      </c>
      <c r="B34" s="30">
        <v>600012638</v>
      </c>
      <c r="C34" s="31"/>
      <c r="D34" s="32" t="s">
        <v>150</v>
      </c>
      <c r="E34" s="30"/>
      <c r="F34" s="30"/>
      <c r="G34" s="31"/>
      <c r="H34" s="33">
        <f t="shared" ref="H34:O34" si="197">SUM(H31:H33)</f>
        <v>33423555</v>
      </c>
      <c r="I34" s="33">
        <f t="shared" si="197"/>
        <v>24586421</v>
      </c>
      <c r="J34" s="33">
        <f t="shared" si="197"/>
        <v>0</v>
      </c>
      <c r="K34" s="33">
        <f t="shared" si="197"/>
        <v>8310210</v>
      </c>
      <c r="L34" s="33">
        <f t="shared" si="197"/>
        <v>245864</v>
      </c>
      <c r="M34" s="33">
        <f t="shared" si="197"/>
        <v>281060</v>
      </c>
      <c r="N34" s="106">
        <f t="shared" si="197"/>
        <v>40.8125</v>
      </c>
      <c r="O34" s="106">
        <f t="shared" si="197"/>
        <v>29.362500000000001</v>
      </c>
      <c r="P34" s="106">
        <f t="shared" ref="P34" si="198">SUM(P31:P33)</f>
        <v>11.45</v>
      </c>
      <c r="Q34" s="50">
        <f t="shared" ref="Q34:BD34" si="199">SUM(Q31:Q33)</f>
        <v>-22750</v>
      </c>
      <c r="R34" s="50">
        <f t="shared" si="199"/>
        <v>0</v>
      </c>
      <c r="S34" s="50">
        <f t="shared" si="199"/>
        <v>0</v>
      </c>
      <c r="T34" s="50">
        <f t="shared" si="199"/>
        <v>0</v>
      </c>
      <c r="U34" s="50">
        <f t="shared" si="199"/>
        <v>0</v>
      </c>
      <c r="V34" s="50">
        <f t="shared" si="199"/>
        <v>0</v>
      </c>
      <c r="W34" s="50">
        <f t="shared" si="199"/>
        <v>0</v>
      </c>
      <c r="X34" s="50">
        <f t="shared" si="199"/>
        <v>-22750</v>
      </c>
      <c r="Y34" s="50">
        <f t="shared" si="199"/>
        <v>0</v>
      </c>
      <c r="Z34" s="50">
        <f t="shared" si="199"/>
        <v>22750</v>
      </c>
      <c r="AA34" s="50">
        <f t="shared" si="199"/>
        <v>0</v>
      </c>
      <c r="AB34" s="50">
        <f t="shared" si="199"/>
        <v>22750</v>
      </c>
      <c r="AC34" s="50">
        <f t="shared" si="199"/>
        <v>0</v>
      </c>
      <c r="AD34" s="50">
        <f t="shared" si="199"/>
        <v>0</v>
      </c>
      <c r="AE34" s="50">
        <f t="shared" si="199"/>
        <v>-228</v>
      </c>
      <c r="AF34" s="50">
        <f t="shared" si="199"/>
        <v>0</v>
      </c>
      <c r="AG34" s="50">
        <f t="shared" si="199"/>
        <v>0</v>
      </c>
      <c r="AH34" s="50">
        <f t="shared" si="199"/>
        <v>0</v>
      </c>
      <c r="AI34" s="50">
        <f t="shared" si="199"/>
        <v>0</v>
      </c>
      <c r="AJ34" s="55">
        <f t="shared" si="199"/>
        <v>0</v>
      </c>
      <c r="AK34" s="55">
        <f t="shared" si="199"/>
        <v>0</v>
      </c>
      <c r="AL34" s="47">
        <f t="shared" si="199"/>
        <v>0</v>
      </c>
      <c r="AM34" s="47">
        <f t="shared" si="199"/>
        <v>0</v>
      </c>
      <c r="AN34" s="47">
        <f t="shared" si="199"/>
        <v>0</v>
      </c>
      <c r="AO34" s="47">
        <f t="shared" si="199"/>
        <v>0</v>
      </c>
      <c r="AP34" s="47">
        <f t="shared" si="199"/>
        <v>0</v>
      </c>
      <c r="AQ34" s="47">
        <f t="shared" si="199"/>
        <v>0</v>
      </c>
      <c r="AR34" s="47">
        <f t="shared" si="199"/>
        <v>0</v>
      </c>
      <c r="AS34" s="47">
        <f t="shared" si="199"/>
        <v>0</v>
      </c>
      <c r="AT34" s="47">
        <f t="shared" si="199"/>
        <v>0</v>
      </c>
      <c r="AU34" s="47">
        <f t="shared" si="199"/>
        <v>0</v>
      </c>
      <c r="AV34" s="33">
        <f t="shared" si="199"/>
        <v>33423327</v>
      </c>
      <c r="AW34" s="33">
        <f t="shared" si="199"/>
        <v>24563671</v>
      </c>
      <c r="AX34" s="33">
        <f t="shared" si="199"/>
        <v>22750</v>
      </c>
      <c r="AY34" s="33">
        <f t="shared" si="199"/>
        <v>8310210</v>
      </c>
      <c r="AZ34" s="33">
        <f t="shared" si="199"/>
        <v>245636</v>
      </c>
      <c r="BA34" s="33">
        <f t="shared" si="199"/>
        <v>281060</v>
      </c>
      <c r="BB34" s="47">
        <f t="shared" si="199"/>
        <v>40.8125</v>
      </c>
      <c r="BC34" s="47">
        <f t="shared" si="199"/>
        <v>29.362500000000001</v>
      </c>
      <c r="BD34" s="47">
        <f t="shared" si="199"/>
        <v>11.45</v>
      </c>
      <c r="BE34" s="168">
        <f>AV34-H34</f>
        <v>-228</v>
      </c>
    </row>
    <row r="35" spans="1:57" x14ac:dyDescent="0.25">
      <c r="A35" s="25">
        <v>1409</v>
      </c>
      <c r="B35" s="6">
        <v>600171744</v>
      </c>
      <c r="C35" s="26">
        <v>60252537</v>
      </c>
      <c r="D35" s="27" t="s">
        <v>110</v>
      </c>
      <c r="E35" s="6">
        <v>3121</v>
      </c>
      <c r="F35" s="6" t="s">
        <v>18</v>
      </c>
      <c r="G35" s="6" t="s">
        <v>19</v>
      </c>
      <c r="H35" s="9">
        <f t="shared" ref="H35:H36" si="200">I35+J35+K35+L35+M35</f>
        <v>50620626</v>
      </c>
      <c r="I35" s="9">
        <v>37304155</v>
      </c>
      <c r="J35" s="9"/>
      <c r="K35" s="9">
        <f t="shared" ref="K35:K36" si="201">ROUND(I35*33.8%,0)</f>
        <v>12608804</v>
      </c>
      <c r="L35" s="9">
        <f t="shared" ref="L35:L36" si="202">ROUND(I35*1%,0)</f>
        <v>373042</v>
      </c>
      <c r="M35" s="9">
        <v>334625</v>
      </c>
      <c r="N35" s="105">
        <f>O35+P35</f>
        <v>57.547499999999999</v>
      </c>
      <c r="O35" s="105">
        <v>49.547499999999999</v>
      </c>
      <c r="P35" s="105">
        <v>8</v>
      </c>
      <c r="Q35" s="9">
        <f>OON!V35+OON!W35</f>
        <v>-171600</v>
      </c>
      <c r="R35" s="28"/>
      <c r="S35" s="28"/>
      <c r="T35" s="28"/>
      <c r="U35" s="28"/>
      <c r="V35" s="28"/>
      <c r="W35" s="28"/>
      <c r="X35" s="9">
        <f t="shared" ref="X35:X36" si="203">SUM(Q35:W35)</f>
        <v>-171600</v>
      </c>
      <c r="Y35" s="9">
        <f>OON!K35</f>
        <v>316320</v>
      </c>
      <c r="Z35" s="9">
        <f t="shared" ref="Z35:Z36" si="204">Q35*-1</f>
        <v>171600</v>
      </c>
      <c r="AA35" s="9">
        <f>OON!O35+OON!S35</f>
        <v>0</v>
      </c>
      <c r="AB35" s="9">
        <f t="shared" ref="AB35:AB36" si="205">SUM(Y35:AA35)</f>
        <v>487920</v>
      </c>
      <c r="AC35" s="9">
        <f t="shared" ref="AC35:AC36" si="206">X35+AB35</f>
        <v>316320</v>
      </c>
      <c r="AD35" s="9">
        <f t="shared" ref="AD35:AD36" si="207">ROUND((X35+Y35+Z35)*33.8%,0)</f>
        <v>106916</v>
      </c>
      <c r="AE35" s="9">
        <f t="shared" ref="AE35:AE36" si="208">ROUND(X35*1%,0)</f>
        <v>-1716</v>
      </c>
      <c r="AF35" s="28"/>
      <c r="AG35" s="28"/>
      <c r="AH35" s="28"/>
      <c r="AI35" s="9">
        <f t="shared" ref="AI35:AI36" si="209">AF35+AG35+AH35</f>
        <v>0</v>
      </c>
      <c r="AJ35" s="46">
        <f>OON!AC35</f>
        <v>-0.01</v>
      </c>
      <c r="AK35" s="46">
        <f>OON!AD35</f>
        <v>-0.46</v>
      </c>
      <c r="AL35" s="46"/>
      <c r="AM35" s="46"/>
      <c r="AN35" s="46"/>
      <c r="AO35" s="46"/>
      <c r="AP35" s="46"/>
      <c r="AQ35" s="46"/>
      <c r="AR35" s="46"/>
      <c r="AS35" s="46">
        <f t="shared" ref="AS35:AS36" si="210">AJ35+AL35+AM35+AP35+AR35+AN35</f>
        <v>-0.01</v>
      </c>
      <c r="AT35" s="46">
        <f t="shared" ref="AT35:AT36" si="211">AK35+AQ35+AO35</f>
        <v>-0.46</v>
      </c>
      <c r="AU35" s="46">
        <f t="shared" ref="AU35:AU36" si="212">AS35+AT35</f>
        <v>-0.47000000000000003</v>
      </c>
      <c r="AV35" s="9">
        <f t="shared" ref="AV35:AV36" si="213">AW35+AX35+AY35+AZ35+BA35</f>
        <v>51042146</v>
      </c>
      <c r="AW35" s="9">
        <f t="shared" ref="AW35:AW36" si="214">I35+X35</f>
        <v>37132555</v>
      </c>
      <c r="AX35" s="9">
        <f t="shared" ref="AX35:AX36" si="215">J35+AB35</f>
        <v>487920</v>
      </c>
      <c r="AY35" s="9">
        <f t="shared" ref="AY35:AY36" si="216">K35+AD35</f>
        <v>12715720</v>
      </c>
      <c r="AZ35" s="9">
        <f t="shared" ref="AZ35:AZ36" si="217">L35+AE35</f>
        <v>371326</v>
      </c>
      <c r="BA35" s="9">
        <f t="shared" ref="BA35:BA36" si="218">M35+AI35</f>
        <v>334625</v>
      </c>
      <c r="BB35" s="46">
        <f t="shared" ref="BB35:BB36" si="219">BC35+BD35</f>
        <v>57.077500000000001</v>
      </c>
      <c r="BC35" s="46">
        <f t="shared" ref="BC35:BC36" si="220">O35+AS35</f>
        <v>49.537500000000001</v>
      </c>
      <c r="BD35" s="46">
        <f t="shared" ref="BD35:BD36" si="221">P35+AT35</f>
        <v>7.54</v>
      </c>
      <c r="BE35" s="169"/>
    </row>
    <row r="36" spans="1:57" x14ac:dyDescent="0.25">
      <c r="A36" s="5">
        <v>1409</v>
      </c>
      <c r="B36" s="2">
        <v>600171744</v>
      </c>
      <c r="C36" s="7">
        <v>60252537</v>
      </c>
      <c r="D36" s="8" t="s">
        <v>110</v>
      </c>
      <c r="E36" s="19">
        <v>3121</v>
      </c>
      <c r="F36" s="19" t="s">
        <v>109</v>
      </c>
      <c r="G36" s="19" t="s">
        <v>95</v>
      </c>
      <c r="H36" s="9">
        <f t="shared" si="200"/>
        <v>0</v>
      </c>
      <c r="I36" s="9"/>
      <c r="J36" s="9"/>
      <c r="K36" s="9">
        <f t="shared" si="201"/>
        <v>0</v>
      </c>
      <c r="L36" s="9">
        <f t="shared" si="202"/>
        <v>0</v>
      </c>
      <c r="M36" s="9"/>
      <c r="N36" s="105"/>
      <c r="O36" s="105"/>
      <c r="P36" s="105"/>
      <c r="Q36" s="9">
        <f>OON!V36+OON!W36</f>
        <v>0</v>
      </c>
      <c r="R36" s="49"/>
      <c r="S36" s="49">
        <v>596647</v>
      </c>
      <c r="T36" s="49"/>
      <c r="U36" s="49"/>
      <c r="V36" s="49"/>
      <c r="W36" s="49"/>
      <c r="X36" s="9">
        <f t="shared" si="203"/>
        <v>596647</v>
      </c>
      <c r="Y36" s="9">
        <f>OON!K36</f>
        <v>0</v>
      </c>
      <c r="Z36" s="9">
        <f t="shared" si="204"/>
        <v>0</v>
      </c>
      <c r="AA36" s="9">
        <f>OON!O36+OON!S36</f>
        <v>0</v>
      </c>
      <c r="AB36" s="9">
        <f t="shared" si="205"/>
        <v>0</v>
      </c>
      <c r="AC36" s="9">
        <f t="shared" si="206"/>
        <v>596647</v>
      </c>
      <c r="AD36" s="9">
        <f t="shared" si="207"/>
        <v>201667</v>
      </c>
      <c r="AE36" s="9">
        <f t="shared" si="208"/>
        <v>5966</v>
      </c>
      <c r="AF36" s="49"/>
      <c r="AG36" s="49"/>
      <c r="AH36" s="49"/>
      <c r="AI36" s="9">
        <f t="shared" si="209"/>
        <v>0</v>
      </c>
      <c r="AJ36" s="46">
        <f>OON!AC36</f>
        <v>0</v>
      </c>
      <c r="AK36" s="46">
        <f>OON!AD36</f>
        <v>0</v>
      </c>
      <c r="AL36" s="46"/>
      <c r="AM36" s="46">
        <v>1.5</v>
      </c>
      <c r="AN36" s="46"/>
      <c r="AO36" s="46"/>
      <c r="AP36" s="46"/>
      <c r="AQ36" s="46"/>
      <c r="AR36" s="46"/>
      <c r="AS36" s="46">
        <f t="shared" si="210"/>
        <v>1.5</v>
      </c>
      <c r="AT36" s="46">
        <f t="shared" si="211"/>
        <v>0</v>
      </c>
      <c r="AU36" s="46">
        <f t="shared" si="212"/>
        <v>1.5</v>
      </c>
      <c r="AV36" s="9">
        <f t="shared" si="213"/>
        <v>804280</v>
      </c>
      <c r="AW36" s="9">
        <f t="shared" si="214"/>
        <v>596647</v>
      </c>
      <c r="AX36" s="9">
        <f t="shared" si="215"/>
        <v>0</v>
      </c>
      <c r="AY36" s="9">
        <f t="shared" si="216"/>
        <v>201667</v>
      </c>
      <c r="AZ36" s="9">
        <f t="shared" si="217"/>
        <v>5966</v>
      </c>
      <c r="BA36" s="9">
        <f t="shared" si="218"/>
        <v>0</v>
      </c>
      <c r="BB36" s="46">
        <f t="shared" si="219"/>
        <v>1.5</v>
      </c>
      <c r="BC36" s="46">
        <f t="shared" si="220"/>
        <v>1.5</v>
      </c>
      <c r="BD36" s="46">
        <f t="shared" si="221"/>
        <v>0</v>
      </c>
      <c r="BE36" s="169"/>
    </row>
    <row r="37" spans="1:57" x14ac:dyDescent="0.25">
      <c r="A37" s="29">
        <v>1409</v>
      </c>
      <c r="B37" s="30">
        <v>600171744</v>
      </c>
      <c r="C37" s="31"/>
      <c r="D37" s="32" t="s">
        <v>151</v>
      </c>
      <c r="E37" s="34"/>
      <c r="F37" s="34"/>
      <c r="G37" s="34"/>
      <c r="H37" s="33">
        <f t="shared" ref="H37:O37" si="222">SUM(H35:H36)</f>
        <v>50620626</v>
      </c>
      <c r="I37" s="33">
        <f t="shared" si="222"/>
        <v>37304155</v>
      </c>
      <c r="J37" s="33">
        <f t="shared" si="222"/>
        <v>0</v>
      </c>
      <c r="K37" s="33">
        <f t="shared" si="222"/>
        <v>12608804</v>
      </c>
      <c r="L37" s="33">
        <f t="shared" si="222"/>
        <v>373042</v>
      </c>
      <c r="M37" s="33">
        <f t="shared" si="222"/>
        <v>334625</v>
      </c>
      <c r="N37" s="106">
        <f t="shared" si="222"/>
        <v>57.547499999999999</v>
      </c>
      <c r="O37" s="106">
        <f t="shared" si="222"/>
        <v>49.547499999999999</v>
      </c>
      <c r="P37" s="106">
        <f t="shared" ref="P37" si="223">SUM(P35:P36)</f>
        <v>8</v>
      </c>
      <c r="Q37" s="50">
        <f t="shared" ref="Q37:BD37" si="224">SUM(Q35:Q36)</f>
        <v>-171600</v>
      </c>
      <c r="R37" s="50">
        <f t="shared" si="224"/>
        <v>0</v>
      </c>
      <c r="S37" s="50">
        <f t="shared" si="224"/>
        <v>596647</v>
      </c>
      <c r="T37" s="50">
        <f t="shared" si="224"/>
        <v>0</v>
      </c>
      <c r="U37" s="50">
        <f t="shared" si="224"/>
        <v>0</v>
      </c>
      <c r="V37" s="50">
        <f t="shared" si="224"/>
        <v>0</v>
      </c>
      <c r="W37" s="50">
        <f t="shared" si="224"/>
        <v>0</v>
      </c>
      <c r="X37" s="50">
        <f t="shared" si="224"/>
        <v>425047</v>
      </c>
      <c r="Y37" s="50">
        <f t="shared" si="224"/>
        <v>316320</v>
      </c>
      <c r="Z37" s="50">
        <f t="shared" si="224"/>
        <v>171600</v>
      </c>
      <c r="AA37" s="50">
        <f t="shared" si="224"/>
        <v>0</v>
      </c>
      <c r="AB37" s="50">
        <f t="shared" si="224"/>
        <v>487920</v>
      </c>
      <c r="AC37" s="50">
        <f t="shared" si="224"/>
        <v>912967</v>
      </c>
      <c r="AD37" s="50">
        <f t="shared" si="224"/>
        <v>308583</v>
      </c>
      <c r="AE37" s="50">
        <f t="shared" si="224"/>
        <v>4250</v>
      </c>
      <c r="AF37" s="50">
        <f t="shared" si="224"/>
        <v>0</v>
      </c>
      <c r="AG37" s="50">
        <f t="shared" si="224"/>
        <v>0</v>
      </c>
      <c r="AH37" s="50">
        <f t="shared" si="224"/>
        <v>0</v>
      </c>
      <c r="AI37" s="50">
        <f t="shared" si="224"/>
        <v>0</v>
      </c>
      <c r="AJ37" s="55">
        <f t="shared" si="224"/>
        <v>-0.01</v>
      </c>
      <c r="AK37" s="55">
        <f t="shared" si="224"/>
        <v>-0.46</v>
      </c>
      <c r="AL37" s="47">
        <f t="shared" si="224"/>
        <v>0</v>
      </c>
      <c r="AM37" s="47">
        <f t="shared" si="224"/>
        <v>1.5</v>
      </c>
      <c r="AN37" s="47">
        <f t="shared" si="224"/>
        <v>0</v>
      </c>
      <c r="AO37" s="47">
        <f t="shared" si="224"/>
        <v>0</v>
      </c>
      <c r="AP37" s="47">
        <f t="shared" si="224"/>
        <v>0</v>
      </c>
      <c r="AQ37" s="47">
        <f t="shared" si="224"/>
        <v>0</v>
      </c>
      <c r="AR37" s="47">
        <f t="shared" si="224"/>
        <v>0</v>
      </c>
      <c r="AS37" s="47">
        <f t="shared" si="224"/>
        <v>1.49</v>
      </c>
      <c r="AT37" s="47">
        <f t="shared" si="224"/>
        <v>-0.46</v>
      </c>
      <c r="AU37" s="47">
        <f t="shared" si="224"/>
        <v>1.03</v>
      </c>
      <c r="AV37" s="33">
        <f t="shared" si="224"/>
        <v>51846426</v>
      </c>
      <c r="AW37" s="33">
        <f t="shared" si="224"/>
        <v>37729202</v>
      </c>
      <c r="AX37" s="33">
        <f t="shared" si="224"/>
        <v>487920</v>
      </c>
      <c r="AY37" s="33">
        <f t="shared" si="224"/>
        <v>12917387</v>
      </c>
      <c r="AZ37" s="33">
        <f t="shared" si="224"/>
        <v>377292</v>
      </c>
      <c r="BA37" s="33">
        <f t="shared" si="224"/>
        <v>334625</v>
      </c>
      <c r="BB37" s="47">
        <f t="shared" si="224"/>
        <v>58.577500000000001</v>
      </c>
      <c r="BC37" s="47">
        <f t="shared" si="224"/>
        <v>51.037500000000001</v>
      </c>
      <c r="BD37" s="47">
        <f t="shared" si="224"/>
        <v>7.54</v>
      </c>
      <c r="BE37" s="168">
        <f>AV37-H37</f>
        <v>1225800</v>
      </c>
    </row>
    <row r="38" spans="1:57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9">
        <f t="shared" ref="H38:H40" si="225">I38+J38+K38+L38+M38</f>
        <v>43868038</v>
      </c>
      <c r="I38" s="9">
        <v>32326501</v>
      </c>
      <c r="J38" s="9"/>
      <c r="K38" s="9">
        <f t="shared" ref="K38:K40" si="226">ROUND(I38*33.8%,0)</f>
        <v>10926357</v>
      </c>
      <c r="L38" s="9">
        <f t="shared" ref="L38:L40" si="227">ROUND(I38*1%,0)</f>
        <v>323265</v>
      </c>
      <c r="M38" s="9">
        <v>291915</v>
      </c>
      <c r="N38" s="105">
        <f>O38+P38</f>
        <v>54.11</v>
      </c>
      <c r="O38" s="105">
        <v>46.19</v>
      </c>
      <c r="P38" s="105">
        <v>7.92</v>
      </c>
      <c r="Q38" s="9">
        <f>OON!V38+OON!W38</f>
        <v>-65000</v>
      </c>
      <c r="R38" s="28"/>
      <c r="S38" s="28"/>
      <c r="T38" s="28"/>
      <c r="U38" s="28"/>
      <c r="V38" s="28"/>
      <c r="W38" s="28"/>
      <c r="X38" s="9">
        <f t="shared" ref="X38:X40" si="228">SUM(Q38:W38)</f>
        <v>-65000</v>
      </c>
      <c r="Y38" s="9">
        <f>OON!K38</f>
        <v>0</v>
      </c>
      <c r="Z38" s="9">
        <f t="shared" ref="Z38:Z40" si="229">Q38*-1</f>
        <v>65000</v>
      </c>
      <c r="AA38" s="9">
        <f>OON!O38+OON!S38</f>
        <v>0</v>
      </c>
      <c r="AB38" s="9">
        <f t="shared" ref="AB38:AB40" si="230">SUM(Y38:AA38)</f>
        <v>65000</v>
      </c>
      <c r="AC38" s="9">
        <f t="shared" ref="AC38:AC40" si="231">X38+AB38</f>
        <v>0</v>
      </c>
      <c r="AD38" s="9">
        <f t="shared" ref="AD38:AD40" si="232">ROUND((X38+Y38+Z38)*33.8%,0)</f>
        <v>0</v>
      </c>
      <c r="AE38" s="9">
        <f t="shared" ref="AE38:AE40" si="233">ROUND(X38*1%,0)</f>
        <v>-650</v>
      </c>
      <c r="AF38" s="28"/>
      <c r="AG38" s="28"/>
      <c r="AH38" s="28"/>
      <c r="AI38" s="9">
        <f t="shared" ref="AI38:AI40" si="234">AF38+AG38+AH38</f>
        <v>0</v>
      </c>
      <c r="AJ38" s="46">
        <f>OON!AC38</f>
        <v>-0.02</v>
      </c>
      <c r="AK38" s="46">
        <f>OON!AD38</f>
        <v>-7.0000000000000007E-2</v>
      </c>
      <c r="AL38" s="46"/>
      <c r="AM38" s="46"/>
      <c r="AN38" s="46"/>
      <c r="AO38" s="46"/>
      <c r="AP38" s="46"/>
      <c r="AQ38" s="46"/>
      <c r="AR38" s="46"/>
      <c r="AS38" s="46">
        <f t="shared" ref="AS38:AS40" si="235">AJ38+AL38+AM38+AP38+AR38+AN38</f>
        <v>-0.02</v>
      </c>
      <c r="AT38" s="46">
        <f t="shared" ref="AT38:AT40" si="236">AK38+AQ38+AO38</f>
        <v>-7.0000000000000007E-2</v>
      </c>
      <c r="AU38" s="46">
        <f t="shared" ref="AU38:AU40" si="237">AS38+AT38</f>
        <v>-9.0000000000000011E-2</v>
      </c>
      <c r="AV38" s="9">
        <f t="shared" ref="AV38:AV40" si="238">AW38+AX38+AY38+AZ38+BA38</f>
        <v>43867388</v>
      </c>
      <c r="AW38" s="9">
        <f t="shared" ref="AW38:AW40" si="239">I38+X38</f>
        <v>32261501</v>
      </c>
      <c r="AX38" s="9">
        <f t="shared" ref="AX38:AX40" si="240">J38+AB38</f>
        <v>65000</v>
      </c>
      <c r="AY38" s="9">
        <f t="shared" ref="AY38:AY40" si="241">K38+AD38</f>
        <v>10926357</v>
      </c>
      <c r="AZ38" s="9">
        <f t="shared" ref="AZ38:AZ40" si="242">L38+AE38</f>
        <v>322615</v>
      </c>
      <c r="BA38" s="9">
        <f t="shared" ref="BA38:BA40" si="243">M38+AI38</f>
        <v>291915</v>
      </c>
      <c r="BB38" s="46">
        <f t="shared" ref="BB38:BB40" si="244">BC38+BD38</f>
        <v>54.019999999999996</v>
      </c>
      <c r="BC38" s="46">
        <f t="shared" ref="BC38:BC40" si="245">O38+AS38</f>
        <v>46.169999999999995</v>
      </c>
      <c r="BD38" s="46">
        <f t="shared" ref="BD38:BD40" si="246">P38+AT38</f>
        <v>7.85</v>
      </c>
      <c r="BE38" s="169"/>
    </row>
    <row r="39" spans="1:57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109</v>
      </c>
      <c r="G39" s="19" t="s">
        <v>95</v>
      </c>
      <c r="H39" s="9">
        <f t="shared" si="225"/>
        <v>0</v>
      </c>
      <c r="I39" s="9"/>
      <c r="J39" s="9"/>
      <c r="K39" s="9">
        <f t="shared" si="226"/>
        <v>0</v>
      </c>
      <c r="L39" s="9">
        <f t="shared" si="227"/>
        <v>0</v>
      </c>
      <c r="M39" s="9"/>
      <c r="N39" s="105"/>
      <c r="O39" s="105"/>
      <c r="P39" s="105"/>
      <c r="Q39" s="9">
        <f>OON!V39+OON!W39</f>
        <v>0</v>
      </c>
      <c r="R39" s="49"/>
      <c r="S39" s="49">
        <v>259835</v>
      </c>
      <c r="T39" s="49"/>
      <c r="U39" s="49"/>
      <c r="V39" s="49"/>
      <c r="W39" s="49"/>
      <c r="X39" s="9">
        <f t="shared" si="228"/>
        <v>259835</v>
      </c>
      <c r="Y39" s="9">
        <f>OON!K39</f>
        <v>0</v>
      </c>
      <c r="Z39" s="9">
        <f t="shared" si="229"/>
        <v>0</v>
      </c>
      <c r="AA39" s="9">
        <f>OON!O39+OON!S39</f>
        <v>0</v>
      </c>
      <c r="AB39" s="9">
        <f t="shared" si="230"/>
        <v>0</v>
      </c>
      <c r="AC39" s="9">
        <f t="shared" si="231"/>
        <v>259835</v>
      </c>
      <c r="AD39" s="9">
        <f t="shared" si="232"/>
        <v>87824</v>
      </c>
      <c r="AE39" s="9">
        <f t="shared" si="233"/>
        <v>2598</v>
      </c>
      <c r="AF39" s="49"/>
      <c r="AG39" s="49"/>
      <c r="AH39" s="49"/>
      <c r="AI39" s="9">
        <f t="shared" si="234"/>
        <v>0</v>
      </c>
      <c r="AJ39" s="46">
        <f>OON!AC39</f>
        <v>0</v>
      </c>
      <c r="AK39" s="46">
        <f>OON!AD39</f>
        <v>0</v>
      </c>
      <c r="AL39" s="46"/>
      <c r="AM39" s="46">
        <v>0.75</v>
      </c>
      <c r="AN39" s="46"/>
      <c r="AO39" s="46"/>
      <c r="AP39" s="46"/>
      <c r="AQ39" s="46"/>
      <c r="AR39" s="46"/>
      <c r="AS39" s="46">
        <f t="shared" si="235"/>
        <v>0.75</v>
      </c>
      <c r="AT39" s="46">
        <f t="shared" si="236"/>
        <v>0</v>
      </c>
      <c r="AU39" s="46">
        <f t="shared" si="237"/>
        <v>0.75</v>
      </c>
      <c r="AV39" s="9">
        <f t="shared" si="238"/>
        <v>350257</v>
      </c>
      <c r="AW39" s="9">
        <f t="shared" si="239"/>
        <v>259835</v>
      </c>
      <c r="AX39" s="9">
        <f t="shared" si="240"/>
        <v>0</v>
      </c>
      <c r="AY39" s="9">
        <f t="shared" si="241"/>
        <v>87824</v>
      </c>
      <c r="AZ39" s="9">
        <f t="shared" si="242"/>
        <v>2598</v>
      </c>
      <c r="BA39" s="9">
        <f t="shared" si="243"/>
        <v>0</v>
      </c>
      <c r="BB39" s="46">
        <f t="shared" si="244"/>
        <v>0.75</v>
      </c>
      <c r="BC39" s="46">
        <f t="shared" si="245"/>
        <v>0.75</v>
      </c>
      <c r="BD39" s="46">
        <f t="shared" si="246"/>
        <v>0</v>
      </c>
      <c r="BE39" s="169"/>
    </row>
    <row r="40" spans="1:57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95</v>
      </c>
      <c r="H40" s="9">
        <f t="shared" si="225"/>
        <v>2463592</v>
      </c>
      <c r="I40" s="9">
        <v>1818288</v>
      </c>
      <c r="J40" s="9"/>
      <c r="K40" s="9">
        <f t="shared" si="226"/>
        <v>614581</v>
      </c>
      <c r="L40" s="9">
        <f t="shared" si="227"/>
        <v>18183</v>
      </c>
      <c r="M40" s="9">
        <v>12540</v>
      </c>
      <c r="N40" s="105">
        <v>4.0999999999999996</v>
      </c>
      <c r="O40" s="105">
        <v>3.07</v>
      </c>
      <c r="P40" s="105">
        <f>N40-O40</f>
        <v>1.0299999999999998</v>
      </c>
      <c r="Q40" s="9">
        <f>OON!V40+OON!W40</f>
        <v>0</v>
      </c>
      <c r="R40" s="49"/>
      <c r="S40" s="49"/>
      <c r="T40" s="49"/>
      <c r="U40" s="49"/>
      <c r="V40" s="49"/>
      <c r="W40" s="49"/>
      <c r="X40" s="9">
        <f t="shared" si="228"/>
        <v>0</v>
      </c>
      <c r="Y40" s="9">
        <f>OON!K40</f>
        <v>0</v>
      </c>
      <c r="Z40" s="9">
        <f t="shared" si="229"/>
        <v>0</v>
      </c>
      <c r="AA40" s="9">
        <f>OON!O40+OON!S40</f>
        <v>0</v>
      </c>
      <c r="AB40" s="9">
        <f t="shared" si="230"/>
        <v>0</v>
      </c>
      <c r="AC40" s="9">
        <f t="shared" si="231"/>
        <v>0</v>
      </c>
      <c r="AD40" s="9">
        <f t="shared" si="232"/>
        <v>0</v>
      </c>
      <c r="AE40" s="9">
        <f t="shared" si="233"/>
        <v>0</v>
      </c>
      <c r="AF40" s="49"/>
      <c r="AG40" s="49"/>
      <c r="AH40" s="49"/>
      <c r="AI40" s="9">
        <f t="shared" si="234"/>
        <v>0</v>
      </c>
      <c r="AJ40" s="46">
        <f>OON!AC40</f>
        <v>0</v>
      </c>
      <c r="AK40" s="46">
        <f>OON!AD40</f>
        <v>0</v>
      </c>
      <c r="AL40" s="46"/>
      <c r="AM40" s="46"/>
      <c r="AN40" s="46"/>
      <c r="AO40" s="46"/>
      <c r="AP40" s="46"/>
      <c r="AQ40" s="46"/>
      <c r="AR40" s="46"/>
      <c r="AS40" s="46">
        <f t="shared" si="235"/>
        <v>0</v>
      </c>
      <c r="AT40" s="46">
        <f t="shared" si="236"/>
        <v>0</v>
      </c>
      <c r="AU40" s="46">
        <f t="shared" si="237"/>
        <v>0</v>
      </c>
      <c r="AV40" s="9">
        <f t="shared" si="238"/>
        <v>2463592</v>
      </c>
      <c r="AW40" s="9">
        <f t="shared" si="239"/>
        <v>1818288</v>
      </c>
      <c r="AX40" s="9">
        <f t="shared" si="240"/>
        <v>0</v>
      </c>
      <c r="AY40" s="9">
        <f t="shared" si="241"/>
        <v>614581</v>
      </c>
      <c r="AZ40" s="9">
        <f t="shared" si="242"/>
        <v>18183</v>
      </c>
      <c r="BA40" s="9">
        <f t="shared" si="243"/>
        <v>12540</v>
      </c>
      <c r="BB40" s="46">
        <f t="shared" si="244"/>
        <v>4.0999999999999996</v>
      </c>
      <c r="BC40" s="46">
        <f t="shared" si="245"/>
        <v>3.07</v>
      </c>
      <c r="BD40" s="46">
        <f t="shared" si="246"/>
        <v>1.0299999999999998</v>
      </c>
      <c r="BE40" s="169"/>
    </row>
    <row r="41" spans="1:57" x14ac:dyDescent="0.25">
      <c r="A41" s="29">
        <v>1410</v>
      </c>
      <c r="B41" s="30">
        <v>600171752</v>
      </c>
      <c r="C41" s="31"/>
      <c r="D41" s="32" t="s">
        <v>152</v>
      </c>
      <c r="E41" s="30"/>
      <c r="F41" s="30"/>
      <c r="G41" s="31"/>
      <c r="H41" s="33">
        <f t="shared" ref="H41:O41" si="247">SUM(H38:H40)</f>
        <v>46331630</v>
      </c>
      <c r="I41" s="33">
        <f t="shared" si="247"/>
        <v>34144789</v>
      </c>
      <c r="J41" s="33">
        <f t="shared" si="247"/>
        <v>0</v>
      </c>
      <c r="K41" s="33">
        <f t="shared" si="247"/>
        <v>11540938</v>
      </c>
      <c r="L41" s="33">
        <f t="shared" si="247"/>
        <v>341448</v>
      </c>
      <c r="M41" s="33">
        <f t="shared" si="247"/>
        <v>304455</v>
      </c>
      <c r="N41" s="106">
        <f t="shared" si="247"/>
        <v>58.21</v>
      </c>
      <c r="O41" s="106">
        <f t="shared" si="247"/>
        <v>49.26</v>
      </c>
      <c r="P41" s="106">
        <f t="shared" ref="P41" si="248">SUM(P38:P40)</f>
        <v>8.9499999999999993</v>
      </c>
      <c r="Q41" s="50">
        <f t="shared" ref="Q41:BD41" si="249">SUM(Q38:Q40)</f>
        <v>-65000</v>
      </c>
      <c r="R41" s="50">
        <f t="shared" si="249"/>
        <v>0</v>
      </c>
      <c r="S41" s="50">
        <f t="shared" si="249"/>
        <v>259835</v>
      </c>
      <c r="T41" s="50">
        <f t="shared" si="249"/>
        <v>0</v>
      </c>
      <c r="U41" s="50">
        <f t="shared" si="249"/>
        <v>0</v>
      </c>
      <c r="V41" s="50">
        <f t="shared" si="249"/>
        <v>0</v>
      </c>
      <c r="W41" s="50">
        <f t="shared" si="249"/>
        <v>0</v>
      </c>
      <c r="X41" s="50">
        <f t="shared" si="249"/>
        <v>194835</v>
      </c>
      <c r="Y41" s="50">
        <f t="shared" si="249"/>
        <v>0</v>
      </c>
      <c r="Z41" s="50">
        <f t="shared" si="249"/>
        <v>65000</v>
      </c>
      <c r="AA41" s="50">
        <f t="shared" si="249"/>
        <v>0</v>
      </c>
      <c r="AB41" s="50">
        <f t="shared" si="249"/>
        <v>65000</v>
      </c>
      <c r="AC41" s="50">
        <f t="shared" si="249"/>
        <v>259835</v>
      </c>
      <c r="AD41" s="50">
        <f t="shared" si="249"/>
        <v>87824</v>
      </c>
      <c r="AE41" s="50">
        <f t="shared" si="249"/>
        <v>1948</v>
      </c>
      <c r="AF41" s="50">
        <f t="shared" si="249"/>
        <v>0</v>
      </c>
      <c r="AG41" s="50">
        <f t="shared" si="249"/>
        <v>0</v>
      </c>
      <c r="AH41" s="50">
        <f t="shared" si="249"/>
        <v>0</v>
      </c>
      <c r="AI41" s="50">
        <f t="shared" si="249"/>
        <v>0</v>
      </c>
      <c r="AJ41" s="55">
        <f t="shared" si="249"/>
        <v>-0.02</v>
      </c>
      <c r="AK41" s="55">
        <f t="shared" si="249"/>
        <v>-7.0000000000000007E-2</v>
      </c>
      <c r="AL41" s="47">
        <f t="shared" si="249"/>
        <v>0</v>
      </c>
      <c r="AM41" s="47">
        <f t="shared" si="249"/>
        <v>0.75</v>
      </c>
      <c r="AN41" s="47">
        <f t="shared" si="249"/>
        <v>0</v>
      </c>
      <c r="AO41" s="47">
        <f t="shared" si="249"/>
        <v>0</v>
      </c>
      <c r="AP41" s="47">
        <f t="shared" si="249"/>
        <v>0</v>
      </c>
      <c r="AQ41" s="47">
        <f t="shared" si="249"/>
        <v>0</v>
      </c>
      <c r="AR41" s="47">
        <f t="shared" si="249"/>
        <v>0</v>
      </c>
      <c r="AS41" s="47">
        <f t="shared" si="249"/>
        <v>0.73</v>
      </c>
      <c r="AT41" s="47">
        <f t="shared" si="249"/>
        <v>-7.0000000000000007E-2</v>
      </c>
      <c r="AU41" s="47">
        <f t="shared" si="249"/>
        <v>0.66</v>
      </c>
      <c r="AV41" s="33">
        <f t="shared" si="249"/>
        <v>46681237</v>
      </c>
      <c r="AW41" s="33">
        <f t="shared" si="249"/>
        <v>34339624</v>
      </c>
      <c r="AX41" s="33">
        <f t="shared" si="249"/>
        <v>65000</v>
      </c>
      <c r="AY41" s="33">
        <f t="shared" si="249"/>
        <v>11628762</v>
      </c>
      <c r="AZ41" s="33">
        <f t="shared" si="249"/>
        <v>343396</v>
      </c>
      <c r="BA41" s="33">
        <f t="shared" si="249"/>
        <v>304455</v>
      </c>
      <c r="BB41" s="47">
        <f t="shared" si="249"/>
        <v>58.87</v>
      </c>
      <c r="BC41" s="47">
        <f t="shared" si="249"/>
        <v>49.989999999999995</v>
      </c>
      <c r="BD41" s="47">
        <f t="shared" si="249"/>
        <v>8.879999999999999</v>
      </c>
      <c r="BE41" s="168">
        <f>AV41-H41</f>
        <v>349607</v>
      </c>
    </row>
    <row r="42" spans="1:57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9">
        <f t="shared" ref="H42:H43" si="250">I42+J42+K42+L42+M42</f>
        <v>56566263</v>
      </c>
      <c r="I42" s="9">
        <v>41614160</v>
      </c>
      <c r="J42" s="9"/>
      <c r="K42" s="9">
        <f t="shared" ref="K42:K43" si="251">ROUND(I42*33.8%,0)</f>
        <v>14065586</v>
      </c>
      <c r="L42" s="9">
        <f t="shared" ref="L42:L43" si="252">ROUND(I42*1%,0)</f>
        <v>416142</v>
      </c>
      <c r="M42" s="9">
        <v>470375</v>
      </c>
      <c r="N42" s="105">
        <f>O42+P42</f>
        <v>63.91</v>
      </c>
      <c r="O42" s="105">
        <v>53.53</v>
      </c>
      <c r="P42" s="105">
        <v>10.379999999999999</v>
      </c>
      <c r="Q42" s="9">
        <f>OON!V42+OON!W42</f>
        <v>-42250</v>
      </c>
      <c r="R42" s="28"/>
      <c r="S42" s="28"/>
      <c r="T42" s="28"/>
      <c r="U42" s="28"/>
      <c r="V42" s="28"/>
      <c r="W42" s="28"/>
      <c r="X42" s="9">
        <f t="shared" ref="X42:X43" si="253">SUM(Q42:W42)</f>
        <v>-42250</v>
      </c>
      <c r="Y42" s="9">
        <f>OON!K42</f>
        <v>966240</v>
      </c>
      <c r="Z42" s="9">
        <f t="shared" ref="Z42:Z43" si="254">Q42*-1</f>
        <v>42250</v>
      </c>
      <c r="AA42" s="9">
        <f>OON!O42+OON!S42</f>
        <v>0</v>
      </c>
      <c r="AB42" s="9">
        <f t="shared" ref="AB42:AB43" si="255">SUM(Y42:AA42)</f>
        <v>1008490</v>
      </c>
      <c r="AC42" s="9">
        <f t="shared" ref="AC42:AC43" si="256">X42+AB42</f>
        <v>966240</v>
      </c>
      <c r="AD42" s="9">
        <f t="shared" ref="AD42:AD43" si="257">ROUND((X42+Y42+Z42)*33.8%,0)</f>
        <v>326589</v>
      </c>
      <c r="AE42" s="9">
        <f t="shared" ref="AE42:AE43" si="258">ROUND(X42*1%,0)</f>
        <v>-423</v>
      </c>
      <c r="AF42" s="28"/>
      <c r="AG42" s="28"/>
      <c r="AH42" s="28"/>
      <c r="AI42" s="9">
        <f t="shared" ref="AI42:AI43" si="259">AF42+AG42+AH42</f>
        <v>0</v>
      </c>
      <c r="AJ42" s="46">
        <f>OON!AC42</f>
        <v>0</v>
      </c>
      <c r="AK42" s="46">
        <f>OON!AD42</f>
        <v>-0.05</v>
      </c>
      <c r="AL42" s="46"/>
      <c r="AM42" s="46"/>
      <c r="AN42" s="46"/>
      <c r="AO42" s="46"/>
      <c r="AP42" s="46"/>
      <c r="AQ42" s="46"/>
      <c r="AR42" s="46"/>
      <c r="AS42" s="46">
        <f t="shared" ref="AS42:AS43" si="260">AJ42+AL42+AM42+AP42+AR42+AN42</f>
        <v>0</v>
      </c>
      <c r="AT42" s="46">
        <f t="shared" ref="AT42:AT43" si="261">AK42+AQ42+AO42</f>
        <v>-0.05</v>
      </c>
      <c r="AU42" s="46">
        <f t="shared" ref="AU42:AU43" si="262">AS42+AT42</f>
        <v>-0.05</v>
      </c>
      <c r="AV42" s="9">
        <f t="shared" ref="AV42:AV43" si="263">AW42+AX42+AY42+AZ42+BA42</f>
        <v>57858669</v>
      </c>
      <c r="AW42" s="9">
        <f t="shared" ref="AW42:AW43" si="264">I42+X42</f>
        <v>41571910</v>
      </c>
      <c r="AX42" s="9">
        <f t="shared" ref="AX42:AX43" si="265">J42+AB42</f>
        <v>1008490</v>
      </c>
      <c r="AY42" s="9">
        <f t="shared" ref="AY42:AY43" si="266">K42+AD42</f>
        <v>14392175</v>
      </c>
      <c r="AZ42" s="9">
        <f t="shared" ref="AZ42:AZ43" si="267">L42+AE42</f>
        <v>415719</v>
      </c>
      <c r="BA42" s="9">
        <f t="shared" ref="BA42:BA43" si="268">M42+AI42</f>
        <v>470375</v>
      </c>
      <c r="BB42" s="46">
        <f t="shared" ref="BB42:BB43" si="269">BC42+BD42</f>
        <v>63.86</v>
      </c>
      <c r="BC42" s="46">
        <f t="shared" ref="BC42:BC43" si="270">O42+AS42</f>
        <v>53.53</v>
      </c>
      <c r="BD42" s="46">
        <f t="shared" ref="BD42:BD43" si="271">P42+AT42</f>
        <v>10.329999999999998</v>
      </c>
      <c r="BE42" s="169"/>
    </row>
    <row r="43" spans="1:5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109</v>
      </c>
      <c r="G43" s="19" t="s">
        <v>95</v>
      </c>
      <c r="H43" s="9">
        <f t="shared" si="250"/>
        <v>0</v>
      </c>
      <c r="I43" s="9"/>
      <c r="J43" s="9"/>
      <c r="K43" s="9">
        <f t="shared" si="251"/>
        <v>0</v>
      </c>
      <c r="L43" s="9">
        <f t="shared" si="252"/>
        <v>0</v>
      </c>
      <c r="M43" s="9"/>
      <c r="N43" s="105"/>
      <c r="O43" s="105"/>
      <c r="P43" s="105"/>
      <c r="Q43" s="9">
        <f>OON!V43+OON!W43</f>
        <v>0</v>
      </c>
      <c r="R43" s="49"/>
      <c r="S43" s="49"/>
      <c r="T43" s="49"/>
      <c r="U43" s="49"/>
      <c r="V43" s="49"/>
      <c r="W43" s="49"/>
      <c r="X43" s="9">
        <f t="shared" si="253"/>
        <v>0</v>
      </c>
      <c r="Y43" s="9">
        <f>OON!K43</f>
        <v>0</v>
      </c>
      <c r="Z43" s="9">
        <f t="shared" si="254"/>
        <v>0</v>
      </c>
      <c r="AA43" s="9">
        <f>OON!O43+OON!S43</f>
        <v>0</v>
      </c>
      <c r="AB43" s="9">
        <f t="shared" si="255"/>
        <v>0</v>
      </c>
      <c r="AC43" s="9">
        <f t="shared" si="256"/>
        <v>0</v>
      </c>
      <c r="AD43" s="9">
        <f t="shared" si="257"/>
        <v>0</v>
      </c>
      <c r="AE43" s="9">
        <f t="shared" si="258"/>
        <v>0</v>
      </c>
      <c r="AF43" s="49"/>
      <c r="AG43" s="49"/>
      <c r="AH43" s="49"/>
      <c r="AI43" s="9">
        <f t="shared" si="259"/>
        <v>0</v>
      </c>
      <c r="AJ43" s="46">
        <f>OON!AC43</f>
        <v>0</v>
      </c>
      <c r="AK43" s="46">
        <f>OON!AD43</f>
        <v>0</v>
      </c>
      <c r="AL43" s="46"/>
      <c r="AM43" s="46"/>
      <c r="AN43" s="46"/>
      <c r="AO43" s="46"/>
      <c r="AP43" s="46"/>
      <c r="AQ43" s="46"/>
      <c r="AR43" s="46"/>
      <c r="AS43" s="46">
        <f t="shared" si="260"/>
        <v>0</v>
      </c>
      <c r="AT43" s="46">
        <f t="shared" si="261"/>
        <v>0</v>
      </c>
      <c r="AU43" s="46">
        <f t="shared" si="262"/>
        <v>0</v>
      </c>
      <c r="AV43" s="9">
        <f t="shared" si="263"/>
        <v>0</v>
      </c>
      <c r="AW43" s="9">
        <f t="shared" si="264"/>
        <v>0</v>
      </c>
      <c r="AX43" s="9">
        <f t="shared" si="265"/>
        <v>0</v>
      </c>
      <c r="AY43" s="9">
        <f t="shared" si="266"/>
        <v>0</v>
      </c>
      <c r="AZ43" s="9">
        <f t="shared" si="267"/>
        <v>0</v>
      </c>
      <c r="BA43" s="9">
        <f t="shared" si="268"/>
        <v>0</v>
      </c>
      <c r="BB43" s="46">
        <f t="shared" si="269"/>
        <v>0</v>
      </c>
      <c r="BC43" s="46">
        <f t="shared" si="270"/>
        <v>0</v>
      </c>
      <c r="BD43" s="46">
        <f t="shared" si="271"/>
        <v>0</v>
      </c>
      <c r="BE43" s="169"/>
    </row>
    <row r="44" spans="1:57" x14ac:dyDescent="0.25">
      <c r="A44" s="29">
        <v>1411</v>
      </c>
      <c r="B44" s="30">
        <v>600010589</v>
      </c>
      <c r="C44" s="31"/>
      <c r="D44" s="32" t="s">
        <v>153</v>
      </c>
      <c r="E44" s="34"/>
      <c r="F44" s="34"/>
      <c r="G44" s="34"/>
      <c r="H44" s="33">
        <f t="shared" ref="H44:O44" si="272">SUM(H42:H43)</f>
        <v>56566263</v>
      </c>
      <c r="I44" s="33">
        <f t="shared" si="272"/>
        <v>41614160</v>
      </c>
      <c r="J44" s="33">
        <f t="shared" si="272"/>
        <v>0</v>
      </c>
      <c r="K44" s="33">
        <f t="shared" si="272"/>
        <v>14065586</v>
      </c>
      <c r="L44" s="33">
        <f t="shared" si="272"/>
        <v>416142</v>
      </c>
      <c r="M44" s="33">
        <f t="shared" si="272"/>
        <v>470375</v>
      </c>
      <c r="N44" s="106">
        <f t="shared" si="272"/>
        <v>63.91</v>
      </c>
      <c r="O44" s="106">
        <f t="shared" si="272"/>
        <v>53.53</v>
      </c>
      <c r="P44" s="106">
        <f t="shared" ref="P44" si="273">SUM(P42:P43)</f>
        <v>10.379999999999999</v>
      </c>
      <c r="Q44" s="50">
        <f t="shared" ref="Q44:BD44" si="274">SUM(Q42:Q43)</f>
        <v>-42250</v>
      </c>
      <c r="R44" s="50">
        <f t="shared" si="274"/>
        <v>0</v>
      </c>
      <c r="S44" s="50">
        <f t="shared" si="274"/>
        <v>0</v>
      </c>
      <c r="T44" s="50">
        <f t="shared" si="274"/>
        <v>0</v>
      </c>
      <c r="U44" s="50">
        <f t="shared" si="274"/>
        <v>0</v>
      </c>
      <c r="V44" s="50">
        <f t="shared" si="274"/>
        <v>0</v>
      </c>
      <c r="W44" s="50">
        <f t="shared" si="274"/>
        <v>0</v>
      </c>
      <c r="X44" s="50">
        <f t="shared" si="274"/>
        <v>-42250</v>
      </c>
      <c r="Y44" s="50">
        <f t="shared" si="274"/>
        <v>966240</v>
      </c>
      <c r="Z44" s="50">
        <f t="shared" si="274"/>
        <v>42250</v>
      </c>
      <c r="AA44" s="50">
        <f t="shared" si="274"/>
        <v>0</v>
      </c>
      <c r="AB44" s="50">
        <f t="shared" si="274"/>
        <v>1008490</v>
      </c>
      <c r="AC44" s="50">
        <f t="shared" si="274"/>
        <v>966240</v>
      </c>
      <c r="AD44" s="50">
        <f t="shared" si="274"/>
        <v>326589</v>
      </c>
      <c r="AE44" s="50">
        <f t="shared" si="274"/>
        <v>-423</v>
      </c>
      <c r="AF44" s="50">
        <f t="shared" si="274"/>
        <v>0</v>
      </c>
      <c r="AG44" s="50">
        <f t="shared" si="274"/>
        <v>0</v>
      </c>
      <c r="AH44" s="50">
        <f t="shared" si="274"/>
        <v>0</v>
      </c>
      <c r="AI44" s="50">
        <f t="shared" si="274"/>
        <v>0</v>
      </c>
      <c r="AJ44" s="55">
        <f t="shared" si="274"/>
        <v>0</v>
      </c>
      <c r="AK44" s="55">
        <f t="shared" si="274"/>
        <v>-0.05</v>
      </c>
      <c r="AL44" s="47">
        <f t="shared" si="274"/>
        <v>0</v>
      </c>
      <c r="AM44" s="47">
        <f t="shared" si="274"/>
        <v>0</v>
      </c>
      <c r="AN44" s="47">
        <f t="shared" si="274"/>
        <v>0</v>
      </c>
      <c r="AO44" s="47">
        <f t="shared" si="274"/>
        <v>0</v>
      </c>
      <c r="AP44" s="47">
        <f t="shared" si="274"/>
        <v>0</v>
      </c>
      <c r="AQ44" s="47">
        <f t="shared" si="274"/>
        <v>0</v>
      </c>
      <c r="AR44" s="47">
        <f t="shared" si="274"/>
        <v>0</v>
      </c>
      <c r="AS44" s="47">
        <f t="shared" si="274"/>
        <v>0</v>
      </c>
      <c r="AT44" s="47">
        <f t="shared" si="274"/>
        <v>-0.05</v>
      </c>
      <c r="AU44" s="47">
        <f t="shared" si="274"/>
        <v>-0.05</v>
      </c>
      <c r="AV44" s="33">
        <f t="shared" si="274"/>
        <v>57858669</v>
      </c>
      <c r="AW44" s="33">
        <f t="shared" si="274"/>
        <v>41571910</v>
      </c>
      <c r="AX44" s="33">
        <f t="shared" si="274"/>
        <v>1008490</v>
      </c>
      <c r="AY44" s="33">
        <f t="shared" si="274"/>
        <v>14392175</v>
      </c>
      <c r="AZ44" s="33">
        <f t="shared" si="274"/>
        <v>415719</v>
      </c>
      <c r="BA44" s="33">
        <f t="shared" si="274"/>
        <v>470375</v>
      </c>
      <c r="BB44" s="47">
        <f t="shared" si="274"/>
        <v>63.86</v>
      </c>
      <c r="BC44" s="47">
        <f t="shared" si="274"/>
        <v>53.53</v>
      </c>
      <c r="BD44" s="47">
        <f t="shared" si="274"/>
        <v>10.329999999999998</v>
      </c>
      <c r="BE44" s="168">
        <f>AV44-H44</f>
        <v>1292406</v>
      </c>
    </row>
    <row r="45" spans="1:57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9">
        <f t="shared" ref="H45:H46" si="275">I45+J45+K45+L45+M45</f>
        <v>38718592</v>
      </c>
      <c r="I45" s="9">
        <v>28477539</v>
      </c>
      <c r="J45" s="9"/>
      <c r="K45" s="9">
        <f t="shared" ref="K45:K46" si="276">ROUND(I45*33.8%,0)</f>
        <v>9625408</v>
      </c>
      <c r="L45" s="9">
        <f t="shared" ref="L45:L46" si="277">ROUND(I45*1%,0)</f>
        <v>284775</v>
      </c>
      <c r="M45" s="9">
        <v>330870</v>
      </c>
      <c r="N45" s="105">
        <f>O45+P45</f>
        <v>41.293399999999998</v>
      </c>
      <c r="O45" s="105">
        <v>32.903399999999998</v>
      </c>
      <c r="P45" s="105">
        <v>8.39</v>
      </c>
      <c r="Q45" s="9">
        <f>OON!V45+OON!W45</f>
        <v>0</v>
      </c>
      <c r="R45" s="28"/>
      <c r="S45" s="28"/>
      <c r="T45" s="28"/>
      <c r="U45" s="28">
        <v>44812</v>
      </c>
      <c r="V45" s="28"/>
      <c r="W45" s="28"/>
      <c r="X45" s="9">
        <f t="shared" ref="X45:X46" si="278">SUM(Q45:W45)</f>
        <v>44812</v>
      </c>
      <c r="Y45" s="9">
        <f>OON!K45</f>
        <v>0</v>
      </c>
      <c r="Z45" s="9">
        <f t="shared" ref="Z45:Z46" si="279">Q45*-1</f>
        <v>0</v>
      </c>
      <c r="AA45" s="9">
        <f>OON!O45+OON!S45</f>
        <v>0</v>
      </c>
      <c r="AB45" s="9">
        <f t="shared" ref="AB45:AB46" si="280">SUM(Y45:AA45)</f>
        <v>0</v>
      </c>
      <c r="AC45" s="9">
        <f t="shared" ref="AC45:AC46" si="281">X45+AB45</f>
        <v>44812</v>
      </c>
      <c r="AD45" s="9">
        <f t="shared" ref="AD45:AD46" si="282">ROUND((X45+Y45+Z45)*33.8%,0)</f>
        <v>15146</v>
      </c>
      <c r="AE45" s="9">
        <f t="shared" ref="AE45:AE46" si="283">ROUND(X45*1%,0)</f>
        <v>448</v>
      </c>
      <c r="AF45" s="28"/>
      <c r="AG45" s="28"/>
      <c r="AH45" s="28"/>
      <c r="AI45" s="9">
        <f t="shared" ref="AI45:AI46" si="284">AF45+AG45+AH45</f>
        <v>0</v>
      </c>
      <c r="AJ45" s="46">
        <f>OON!AC45</f>
        <v>0</v>
      </c>
      <c r="AK45" s="46">
        <f>OON!AD45</f>
        <v>0</v>
      </c>
      <c r="AL45" s="46"/>
      <c r="AM45" s="46"/>
      <c r="AN45" s="46">
        <v>0.1</v>
      </c>
      <c r="AO45" s="46"/>
      <c r="AP45" s="46"/>
      <c r="AQ45" s="46"/>
      <c r="AR45" s="46"/>
      <c r="AS45" s="46">
        <f t="shared" ref="AS45:AS46" si="285">AJ45+AL45+AM45+AP45+AR45+AN45</f>
        <v>0.1</v>
      </c>
      <c r="AT45" s="46">
        <f t="shared" ref="AT45:AT46" si="286">AK45+AQ45+AO45</f>
        <v>0</v>
      </c>
      <c r="AU45" s="46">
        <f t="shared" ref="AU45:AU46" si="287">AS45+AT45</f>
        <v>0.1</v>
      </c>
      <c r="AV45" s="9">
        <f t="shared" ref="AV45:AV46" si="288">AW45+AX45+AY45+AZ45+BA45</f>
        <v>38778998</v>
      </c>
      <c r="AW45" s="9">
        <f t="shared" ref="AW45:AW46" si="289">I45+X45</f>
        <v>28522351</v>
      </c>
      <c r="AX45" s="9">
        <f t="shared" ref="AX45:AX46" si="290">J45+AB45</f>
        <v>0</v>
      </c>
      <c r="AY45" s="9">
        <f t="shared" ref="AY45:AY46" si="291">K45+AD45</f>
        <v>9640554</v>
      </c>
      <c r="AZ45" s="9">
        <f t="shared" ref="AZ45:AZ46" si="292">L45+AE45</f>
        <v>285223</v>
      </c>
      <c r="BA45" s="9">
        <f t="shared" ref="BA45:BA46" si="293">M45+AI45</f>
        <v>330870</v>
      </c>
      <c r="BB45" s="46">
        <f t="shared" ref="BB45:BB46" si="294">BC45+BD45</f>
        <v>41.3934</v>
      </c>
      <c r="BC45" s="46">
        <f t="shared" ref="BC45:BC46" si="295">O45+AS45</f>
        <v>33.003399999999999</v>
      </c>
      <c r="BD45" s="46">
        <f t="shared" ref="BD45:BD46" si="296">P45+AT45</f>
        <v>8.39</v>
      </c>
      <c r="BE45" s="169"/>
    </row>
    <row r="46" spans="1:5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109</v>
      </c>
      <c r="G46" s="19" t="s">
        <v>95</v>
      </c>
      <c r="H46" s="9">
        <f t="shared" si="275"/>
        <v>0</v>
      </c>
      <c r="I46" s="9"/>
      <c r="J46" s="9"/>
      <c r="K46" s="9">
        <f t="shared" si="276"/>
        <v>0</v>
      </c>
      <c r="L46" s="9">
        <f t="shared" si="277"/>
        <v>0</v>
      </c>
      <c r="M46" s="9"/>
      <c r="N46" s="105"/>
      <c r="O46" s="105"/>
      <c r="P46" s="105"/>
      <c r="Q46" s="9">
        <f>OON!V46+OON!W46</f>
        <v>0</v>
      </c>
      <c r="R46" s="49"/>
      <c r="S46" s="49"/>
      <c r="T46" s="49"/>
      <c r="U46" s="49"/>
      <c r="V46" s="49"/>
      <c r="W46" s="49"/>
      <c r="X46" s="9">
        <f t="shared" si="278"/>
        <v>0</v>
      </c>
      <c r="Y46" s="9">
        <f>OON!K46</f>
        <v>0</v>
      </c>
      <c r="Z46" s="9">
        <f t="shared" si="279"/>
        <v>0</v>
      </c>
      <c r="AA46" s="9">
        <f>OON!O46+OON!S46</f>
        <v>0</v>
      </c>
      <c r="AB46" s="9">
        <f t="shared" si="280"/>
        <v>0</v>
      </c>
      <c r="AC46" s="9">
        <f t="shared" si="281"/>
        <v>0</v>
      </c>
      <c r="AD46" s="9">
        <f t="shared" si="282"/>
        <v>0</v>
      </c>
      <c r="AE46" s="9">
        <f t="shared" si="283"/>
        <v>0</v>
      </c>
      <c r="AF46" s="49"/>
      <c r="AG46" s="49"/>
      <c r="AH46" s="49"/>
      <c r="AI46" s="9">
        <f t="shared" si="284"/>
        <v>0</v>
      </c>
      <c r="AJ46" s="46">
        <f>OON!AC46</f>
        <v>0</v>
      </c>
      <c r="AK46" s="46">
        <f>OON!AD46</f>
        <v>0</v>
      </c>
      <c r="AL46" s="46"/>
      <c r="AM46" s="46"/>
      <c r="AN46" s="46"/>
      <c r="AO46" s="46"/>
      <c r="AP46" s="46"/>
      <c r="AQ46" s="46"/>
      <c r="AR46" s="46"/>
      <c r="AS46" s="46">
        <f t="shared" si="285"/>
        <v>0</v>
      </c>
      <c r="AT46" s="46">
        <f t="shared" si="286"/>
        <v>0</v>
      </c>
      <c r="AU46" s="46">
        <f t="shared" si="287"/>
        <v>0</v>
      </c>
      <c r="AV46" s="9">
        <f t="shared" si="288"/>
        <v>0</v>
      </c>
      <c r="AW46" s="9">
        <f t="shared" si="289"/>
        <v>0</v>
      </c>
      <c r="AX46" s="9">
        <f t="shared" si="290"/>
        <v>0</v>
      </c>
      <c r="AY46" s="9">
        <f t="shared" si="291"/>
        <v>0</v>
      </c>
      <c r="AZ46" s="9">
        <f t="shared" si="292"/>
        <v>0</v>
      </c>
      <c r="BA46" s="9">
        <f t="shared" si="293"/>
        <v>0</v>
      </c>
      <c r="BB46" s="46">
        <f t="shared" si="294"/>
        <v>0</v>
      </c>
      <c r="BC46" s="46">
        <f t="shared" si="295"/>
        <v>0</v>
      </c>
      <c r="BD46" s="46">
        <f t="shared" si="296"/>
        <v>0</v>
      </c>
      <c r="BE46" s="169"/>
    </row>
    <row r="47" spans="1:57" x14ac:dyDescent="0.25">
      <c r="A47" s="29">
        <v>1412</v>
      </c>
      <c r="B47" s="30">
        <v>600010015</v>
      </c>
      <c r="C47" s="31"/>
      <c r="D47" s="32" t="s">
        <v>154</v>
      </c>
      <c r="E47" s="34"/>
      <c r="F47" s="34"/>
      <c r="G47" s="34"/>
      <c r="H47" s="33">
        <f t="shared" ref="H47:O47" si="297">SUM(H45:H46)</f>
        <v>38718592</v>
      </c>
      <c r="I47" s="33">
        <f t="shared" si="297"/>
        <v>28477539</v>
      </c>
      <c r="J47" s="33">
        <f t="shared" si="297"/>
        <v>0</v>
      </c>
      <c r="K47" s="33">
        <f t="shared" si="297"/>
        <v>9625408</v>
      </c>
      <c r="L47" s="33">
        <f t="shared" si="297"/>
        <v>284775</v>
      </c>
      <c r="M47" s="33">
        <f t="shared" si="297"/>
        <v>330870</v>
      </c>
      <c r="N47" s="106">
        <f t="shared" si="297"/>
        <v>41.293399999999998</v>
      </c>
      <c r="O47" s="106">
        <f t="shared" si="297"/>
        <v>32.903399999999998</v>
      </c>
      <c r="P47" s="106">
        <f t="shared" ref="P47" si="298">SUM(P45:P46)</f>
        <v>8.39</v>
      </c>
      <c r="Q47" s="50">
        <f t="shared" ref="Q47:BD47" si="299">SUM(Q45:Q46)</f>
        <v>0</v>
      </c>
      <c r="R47" s="50">
        <f t="shared" si="299"/>
        <v>0</v>
      </c>
      <c r="S47" s="50">
        <f t="shared" si="299"/>
        <v>0</v>
      </c>
      <c r="T47" s="50">
        <f t="shared" si="299"/>
        <v>0</v>
      </c>
      <c r="U47" s="50">
        <f t="shared" si="299"/>
        <v>44812</v>
      </c>
      <c r="V47" s="50">
        <f t="shared" si="299"/>
        <v>0</v>
      </c>
      <c r="W47" s="50">
        <f t="shared" si="299"/>
        <v>0</v>
      </c>
      <c r="X47" s="50">
        <f t="shared" si="299"/>
        <v>44812</v>
      </c>
      <c r="Y47" s="50">
        <f t="shared" si="299"/>
        <v>0</v>
      </c>
      <c r="Z47" s="50">
        <f t="shared" si="299"/>
        <v>0</v>
      </c>
      <c r="AA47" s="50">
        <f t="shared" si="299"/>
        <v>0</v>
      </c>
      <c r="AB47" s="50">
        <f t="shared" si="299"/>
        <v>0</v>
      </c>
      <c r="AC47" s="50">
        <f t="shared" si="299"/>
        <v>44812</v>
      </c>
      <c r="AD47" s="50">
        <f t="shared" si="299"/>
        <v>15146</v>
      </c>
      <c r="AE47" s="50">
        <f t="shared" si="299"/>
        <v>448</v>
      </c>
      <c r="AF47" s="50">
        <f t="shared" si="299"/>
        <v>0</v>
      </c>
      <c r="AG47" s="50">
        <f t="shared" si="299"/>
        <v>0</v>
      </c>
      <c r="AH47" s="50">
        <f t="shared" si="299"/>
        <v>0</v>
      </c>
      <c r="AI47" s="50">
        <f t="shared" si="299"/>
        <v>0</v>
      </c>
      <c r="AJ47" s="55">
        <f t="shared" si="299"/>
        <v>0</v>
      </c>
      <c r="AK47" s="55">
        <f t="shared" si="299"/>
        <v>0</v>
      </c>
      <c r="AL47" s="47">
        <f t="shared" si="299"/>
        <v>0</v>
      </c>
      <c r="AM47" s="47">
        <f t="shared" si="299"/>
        <v>0</v>
      </c>
      <c r="AN47" s="47">
        <f t="shared" si="299"/>
        <v>0.1</v>
      </c>
      <c r="AO47" s="47">
        <f t="shared" si="299"/>
        <v>0</v>
      </c>
      <c r="AP47" s="47">
        <f t="shared" si="299"/>
        <v>0</v>
      </c>
      <c r="AQ47" s="47">
        <f t="shared" si="299"/>
        <v>0</v>
      </c>
      <c r="AR47" s="47">
        <f t="shared" si="299"/>
        <v>0</v>
      </c>
      <c r="AS47" s="47">
        <f t="shared" si="299"/>
        <v>0.1</v>
      </c>
      <c r="AT47" s="47">
        <f t="shared" si="299"/>
        <v>0</v>
      </c>
      <c r="AU47" s="47">
        <f t="shared" si="299"/>
        <v>0.1</v>
      </c>
      <c r="AV47" s="33">
        <f t="shared" si="299"/>
        <v>38778998</v>
      </c>
      <c r="AW47" s="33">
        <f t="shared" si="299"/>
        <v>28522351</v>
      </c>
      <c r="AX47" s="33">
        <f t="shared" si="299"/>
        <v>0</v>
      </c>
      <c r="AY47" s="33">
        <f t="shared" si="299"/>
        <v>9640554</v>
      </c>
      <c r="AZ47" s="33">
        <f t="shared" si="299"/>
        <v>285223</v>
      </c>
      <c r="BA47" s="33">
        <f t="shared" si="299"/>
        <v>330870</v>
      </c>
      <c r="BB47" s="47">
        <f t="shared" si="299"/>
        <v>41.3934</v>
      </c>
      <c r="BC47" s="47">
        <f t="shared" si="299"/>
        <v>33.003399999999999</v>
      </c>
      <c r="BD47" s="47">
        <f t="shared" si="299"/>
        <v>8.39</v>
      </c>
      <c r="BE47" s="168">
        <f>AV47-H47</f>
        <v>60406</v>
      </c>
    </row>
    <row r="48" spans="1:57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9">
        <f t="shared" ref="H48:H50" si="300">I48+J48+K48+L48+M48</f>
        <v>33926861</v>
      </c>
      <c r="I48" s="9">
        <v>24975543</v>
      </c>
      <c r="J48" s="9"/>
      <c r="K48" s="167">
        <f>ROUND(I48*33.8%,0)-1</f>
        <v>8441733</v>
      </c>
      <c r="L48" s="9">
        <f t="shared" ref="L48:L50" si="301">ROUND(I48*1%,0)</f>
        <v>249755</v>
      </c>
      <c r="M48" s="9">
        <v>259830</v>
      </c>
      <c r="N48" s="105">
        <f>O48+P48</f>
        <v>38.131999999999998</v>
      </c>
      <c r="O48" s="105">
        <v>31.251999999999999</v>
      </c>
      <c r="P48" s="105">
        <v>6.88</v>
      </c>
      <c r="Q48" s="9">
        <f>OON!V48+OON!W48</f>
        <v>-229944</v>
      </c>
      <c r="R48" s="28"/>
      <c r="S48" s="28"/>
      <c r="T48" s="28"/>
      <c r="U48" s="28"/>
      <c r="V48" s="28"/>
      <c r="W48" s="28"/>
      <c r="X48" s="9">
        <f t="shared" ref="X48:X50" si="302">SUM(Q48:W48)</f>
        <v>-229944</v>
      </c>
      <c r="Y48" s="9">
        <f>OON!K48</f>
        <v>237240</v>
      </c>
      <c r="Z48" s="9">
        <f t="shared" ref="Z48:Z50" si="303">Q48*-1</f>
        <v>229944</v>
      </c>
      <c r="AA48" s="9">
        <f>OON!O48+OON!S48</f>
        <v>0</v>
      </c>
      <c r="AB48" s="9">
        <f t="shared" ref="AB48:AB50" si="304">SUM(Y48:AA48)</f>
        <v>467184</v>
      </c>
      <c r="AC48" s="9">
        <f t="shared" ref="AC48:AC50" si="305">X48+AB48</f>
        <v>237240</v>
      </c>
      <c r="AD48" s="9">
        <f t="shared" ref="AD48:AD50" si="306">ROUND((X48+Y48+Z48)*33.8%,0)</f>
        <v>80187</v>
      </c>
      <c r="AE48" s="9">
        <f t="shared" ref="AE48:AE50" si="307">ROUND(X48*1%,0)</f>
        <v>-2299</v>
      </c>
      <c r="AF48" s="28"/>
      <c r="AG48" s="28"/>
      <c r="AH48" s="28"/>
      <c r="AI48" s="9">
        <f t="shared" ref="AI48:AI50" si="308">AF48+AG48+AH48</f>
        <v>0</v>
      </c>
      <c r="AJ48" s="46">
        <f>OON!AC48</f>
        <v>-0.14000000000000001</v>
      </c>
      <c r="AK48" s="46">
        <f>OON!AD48</f>
        <v>-0.38</v>
      </c>
      <c r="AL48" s="46"/>
      <c r="AM48" s="46"/>
      <c r="AN48" s="46"/>
      <c r="AO48" s="46"/>
      <c r="AP48" s="46"/>
      <c r="AQ48" s="46"/>
      <c r="AR48" s="46"/>
      <c r="AS48" s="46">
        <f t="shared" ref="AS48:AS50" si="309">AJ48+AL48+AM48+AP48+AR48+AN48</f>
        <v>-0.14000000000000001</v>
      </c>
      <c r="AT48" s="46">
        <f t="shared" ref="AT48:AT50" si="310">AK48+AQ48+AO48</f>
        <v>-0.38</v>
      </c>
      <c r="AU48" s="46">
        <f t="shared" ref="AU48:AU50" si="311">AS48+AT48</f>
        <v>-0.52</v>
      </c>
      <c r="AV48" s="9">
        <f t="shared" ref="AV48:AV50" si="312">AW48+AX48+AY48+AZ48+BA48</f>
        <v>34241989</v>
      </c>
      <c r="AW48" s="9">
        <f t="shared" ref="AW48:AW50" si="313">I48+X48</f>
        <v>24745599</v>
      </c>
      <c r="AX48" s="9">
        <f t="shared" ref="AX48:AX50" si="314">J48+AB48</f>
        <v>467184</v>
      </c>
      <c r="AY48" s="9">
        <f t="shared" ref="AY48:AY50" si="315">K48+AD48</f>
        <v>8521920</v>
      </c>
      <c r="AZ48" s="9">
        <f t="shared" ref="AZ48:AZ50" si="316">L48+AE48</f>
        <v>247456</v>
      </c>
      <c r="BA48" s="9">
        <f t="shared" ref="BA48:BA50" si="317">M48+AI48</f>
        <v>259830</v>
      </c>
      <c r="BB48" s="46">
        <f t="shared" ref="BB48:BB50" si="318">BC48+BD48</f>
        <v>37.611999999999995</v>
      </c>
      <c r="BC48" s="46">
        <f t="shared" ref="BC48:BC50" si="319">O48+AS48</f>
        <v>31.111999999999998</v>
      </c>
      <c r="BD48" s="46">
        <f t="shared" ref="BD48:BD50" si="320">P48+AT48</f>
        <v>6.5</v>
      </c>
      <c r="BE48" s="169"/>
    </row>
    <row r="49" spans="1:5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109</v>
      </c>
      <c r="G49" s="19" t="s">
        <v>95</v>
      </c>
      <c r="H49" s="9">
        <f t="shared" si="300"/>
        <v>0</v>
      </c>
      <c r="I49" s="9"/>
      <c r="J49" s="9"/>
      <c r="K49" s="9">
        <f t="shared" ref="K49:K50" si="321">ROUND(I49*33.8%,0)</f>
        <v>0</v>
      </c>
      <c r="L49" s="9">
        <f t="shared" si="301"/>
        <v>0</v>
      </c>
      <c r="M49" s="9"/>
      <c r="N49" s="105"/>
      <c r="O49" s="105"/>
      <c r="P49" s="105"/>
      <c r="Q49" s="9">
        <f>OON!V49+OON!W49</f>
        <v>0</v>
      </c>
      <c r="R49" s="49"/>
      <c r="S49" s="49"/>
      <c r="T49" s="49"/>
      <c r="U49" s="49"/>
      <c r="V49" s="49"/>
      <c r="W49" s="49"/>
      <c r="X49" s="9">
        <f t="shared" si="302"/>
        <v>0</v>
      </c>
      <c r="Y49" s="9">
        <f>OON!K49</f>
        <v>0</v>
      </c>
      <c r="Z49" s="9">
        <f t="shared" si="303"/>
        <v>0</v>
      </c>
      <c r="AA49" s="9">
        <f>OON!O49+OON!S49</f>
        <v>0</v>
      </c>
      <c r="AB49" s="9">
        <f t="shared" si="304"/>
        <v>0</v>
      </c>
      <c r="AC49" s="9">
        <f t="shared" si="305"/>
        <v>0</v>
      </c>
      <c r="AD49" s="9">
        <f t="shared" si="306"/>
        <v>0</v>
      </c>
      <c r="AE49" s="9">
        <f t="shared" si="307"/>
        <v>0</v>
      </c>
      <c r="AF49" s="49"/>
      <c r="AG49" s="49"/>
      <c r="AH49" s="49"/>
      <c r="AI49" s="9">
        <f t="shared" si="308"/>
        <v>0</v>
      </c>
      <c r="AJ49" s="46">
        <f>OON!AC49</f>
        <v>0</v>
      </c>
      <c r="AK49" s="46">
        <f>OON!AD49</f>
        <v>0</v>
      </c>
      <c r="AL49" s="46"/>
      <c r="AM49" s="46"/>
      <c r="AN49" s="46"/>
      <c r="AO49" s="46"/>
      <c r="AP49" s="46"/>
      <c r="AQ49" s="46"/>
      <c r="AR49" s="46"/>
      <c r="AS49" s="46">
        <f t="shared" si="309"/>
        <v>0</v>
      </c>
      <c r="AT49" s="46">
        <f t="shared" si="310"/>
        <v>0</v>
      </c>
      <c r="AU49" s="46">
        <f t="shared" si="311"/>
        <v>0</v>
      </c>
      <c r="AV49" s="9">
        <f t="shared" si="312"/>
        <v>0</v>
      </c>
      <c r="AW49" s="9">
        <f t="shared" si="313"/>
        <v>0</v>
      </c>
      <c r="AX49" s="9">
        <f t="shared" si="314"/>
        <v>0</v>
      </c>
      <c r="AY49" s="9">
        <f t="shared" si="315"/>
        <v>0</v>
      </c>
      <c r="AZ49" s="9">
        <f t="shared" si="316"/>
        <v>0</v>
      </c>
      <c r="BA49" s="9">
        <f t="shared" si="317"/>
        <v>0</v>
      </c>
      <c r="BB49" s="46">
        <f t="shared" si="318"/>
        <v>0</v>
      </c>
      <c r="BC49" s="46">
        <f t="shared" si="319"/>
        <v>0</v>
      </c>
      <c r="BD49" s="46">
        <f t="shared" si="320"/>
        <v>0</v>
      </c>
      <c r="BE49" s="169"/>
    </row>
    <row r="50" spans="1:5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f t="shared" si="300"/>
        <v>3457785</v>
      </c>
      <c r="I50" s="9">
        <v>2535180</v>
      </c>
      <c r="J50" s="9"/>
      <c r="K50" s="9">
        <f t="shared" si="321"/>
        <v>856891</v>
      </c>
      <c r="L50" s="9">
        <f t="shared" si="301"/>
        <v>25352</v>
      </c>
      <c r="M50" s="9">
        <v>40362</v>
      </c>
      <c r="N50" s="105">
        <f>O50+P50</f>
        <v>4.0486000000000004</v>
      </c>
      <c r="O50" s="105">
        <v>3.72</v>
      </c>
      <c r="P50" s="105">
        <v>0.3286</v>
      </c>
      <c r="Q50" s="9">
        <f>OON!V50+OON!W50</f>
        <v>-24050</v>
      </c>
      <c r="R50" s="9"/>
      <c r="S50" s="9"/>
      <c r="T50" s="9"/>
      <c r="U50" s="9"/>
      <c r="V50" s="9"/>
      <c r="W50" s="9"/>
      <c r="X50" s="9">
        <f t="shared" si="302"/>
        <v>-24050</v>
      </c>
      <c r="Y50" s="9">
        <f>OON!K50</f>
        <v>0</v>
      </c>
      <c r="Z50" s="9">
        <f t="shared" si="303"/>
        <v>24050</v>
      </c>
      <c r="AA50" s="9">
        <f>OON!O50+OON!S50</f>
        <v>0</v>
      </c>
      <c r="AB50" s="9">
        <f t="shared" si="304"/>
        <v>24050</v>
      </c>
      <c r="AC50" s="9">
        <f t="shared" si="305"/>
        <v>0</v>
      </c>
      <c r="AD50" s="9">
        <f t="shared" si="306"/>
        <v>0</v>
      </c>
      <c r="AE50" s="9">
        <f t="shared" si="307"/>
        <v>-241</v>
      </c>
      <c r="AF50" s="9"/>
      <c r="AG50" s="9"/>
      <c r="AH50" s="9"/>
      <c r="AI50" s="9">
        <f t="shared" si="308"/>
        <v>0</v>
      </c>
      <c r="AJ50" s="46">
        <f>OON!AC50</f>
        <v>-0.04</v>
      </c>
      <c r="AK50" s="46">
        <f>OON!AD50</f>
        <v>0</v>
      </c>
      <c r="AL50" s="46"/>
      <c r="AM50" s="46"/>
      <c r="AN50" s="46"/>
      <c r="AO50" s="46"/>
      <c r="AP50" s="46"/>
      <c r="AQ50" s="46"/>
      <c r="AR50" s="46"/>
      <c r="AS50" s="46">
        <f t="shared" si="309"/>
        <v>-0.04</v>
      </c>
      <c r="AT50" s="46">
        <f t="shared" si="310"/>
        <v>0</v>
      </c>
      <c r="AU50" s="46">
        <f t="shared" si="311"/>
        <v>-0.04</v>
      </c>
      <c r="AV50" s="9">
        <f t="shared" si="312"/>
        <v>3457544</v>
      </c>
      <c r="AW50" s="9">
        <f t="shared" si="313"/>
        <v>2511130</v>
      </c>
      <c r="AX50" s="9">
        <f t="shared" si="314"/>
        <v>24050</v>
      </c>
      <c r="AY50" s="9">
        <f t="shared" si="315"/>
        <v>856891</v>
      </c>
      <c r="AZ50" s="9">
        <f t="shared" si="316"/>
        <v>25111</v>
      </c>
      <c r="BA50" s="9">
        <f t="shared" si="317"/>
        <v>40362</v>
      </c>
      <c r="BB50" s="46">
        <f t="shared" si="318"/>
        <v>4.0086000000000004</v>
      </c>
      <c r="BC50" s="46">
        <f t="shared" si="319"/>
        <v>3.68</v>
      </c>
      <c r="BD50" s="46">
        <f t="shared" si="320"/>
        <v>0.3286</v>
      </c>
      <c r="BE50" s="169"/>
    </row>
    <row r="51" spans="1:57" x14ac:dyDescent="0.25">
      <c r="A51" s="29">
        <v>1413</v>
      </c>
      <c r="B51" s="30">
        <v>600020380</v>
      </c>
      <c r="C51" s="31"/>
      <c r="D51" s="32" t="s">
        <v>155</v>
      </c>
      <c r="E51" s="30"/>
      <c r="F51" s="30"/>
      <c r="G51" s="30"/>
      <c r="H51" s="33">
        <f t="shared" ref="H51:O51" si="322">SUM(H48:H50)</f>
        <v>37384646</v>
      </c>
      <c r="I51" s="33">
        <f t="shared" si="322"/>
        <v>27510723</v>
      </c>
      <c r="J51" s="33">
        <f t="shared" si="322"/>
        <v>0</v>
      </c>
      <c r="K51" s="33">
        <f t="shared" si="322"/>
        <v>9298624</v>
      </c>
      <c r="L51" s="33">
        <f t="shared" si="322"/>
        <v>275107</v>
      </c>
      <c r="M51" s="33">
        <f t="shared" si="322"/>
        <v>300192</v>
      </c>
      <c r="N51" s="106">
        <f t="shared" si="322"/>
        <v>42.180599999999998</v>
      </c>
      <c r="O51" s="106">
        <f t="shared" si="322"/>
        <v>34.972000000000001</v>
      </c>
      <c r="P51" s="106">
        <f t="shared" ref="P51" si="323">SUM(P48:P50)</f>
        <v>7.2085999999999997</v>
      </c>
      <c r="Q51" s="33">
        <f t="shared" ref="Q51:BD51" si="324">SUM(Q48:Q50)</f>
        <v>-253994</v>
      </c>
      <c r="R51" s="33">
        <f t="shared" si="324"/>
        <v>0</v>
      </c>
      <c r="S51" s="33">
        <f t="shared" si="324"/>
        <v>0</v>
      </c>
      <c r="T51" s="33">
        <f t="shared" si="324"/>
        <v>0</v>
      </c>
      <c r="U51" s="33">
        <f t="shared" si="324"/>
        <v>0</v>
      </c>
      <c r="V51" s="33">
        <f t="shared" si="324"/>
        <v>0</v>
      </c>
      <c r="W51" s="33">
        <f t="shared" si="324"/>
        <v>0</v>
      </c>
      <c r="X51" s="33">
        <f t="shared" si="324"/>
        <v>-253994</v>
      </c>
      <c r="Y51" s="33">
        <f t="shared" si="324"/>
        <v>237240</v>
      </c>
      <c r="Z51" s="33">
        <f t="shared" si="324"/>
        <v>253994</v>
      </c>
      <c r="AA51" s="33">
        <f t="shared" si="324"/>
        <v>0</v>
      </c>
      <c r="AB51" s="33">
        <f t="shared" si="324"/>
        <v>491234</v>
      </c>
      <c r="AC51" s="33">
        <f t="shared" si="324"/>
        <v>237240</v>
      </c>
      <c r="AD51" s="33">
        <f t="shared" si="324"/>
        <v>80187</v>
      </c>
      <c r="AE51" s="33">
        <f t="shared" si="324"/>
        <v>-2540</v>
      </c>
      <c r="AF51" s="33">
        <f t="shared" si="324"/>
        <v>0</v>
      </c>
      <c r="AG51" s="33">
        <f t="shared" si="324"/>
        <v>0</v>
      </c>
      <c r="AH51" s="33">
        <f t="shared" si="324"/>
        <v>0</v>
      </c>
      <c r="AI51" s="33">
        <f t="shared" si="324"/>
        <v>0</v>
      </c>
      <c r="AJ51" s="47">
        <f t="shared" si="324"/>
        <v>-0.18000000000000002</v>
      </c>
      <c r="AK51" s="47">
        <f t="shared" si="324"/>
        <v>-0.38</v>
      </c>
      <c r="AL51" s="47">
        <f t="shared" si="324"/>
        <v>0</v>
      </c>
      <c r="AM51" s="47">
        <f t="shared" si="324"/>
        <v>0</v>
      </c>
      <c r="AN51" s="47">
        <f t="shared" si="324"/>
        <v>0</v>
      </c>
      <c r="AO51" s="47">
        <f t="shared" si="324"/>
        <v>0</v>
      </c>
      <c r="AP51" s="47">
        <f t="shared" si="324"/>
        <v>0</v>
      </c>
      <c r="AQ51" s="47">
        <f t="shared" si="324"/>
        <v>0</v>
      </c>
      <c r="AR51" s="47">
        <f t="shared" si="324"/>
        <v>0</v>
      </c>
      <c r="AS51" s="47">
        <f t="shared" si="324"/>
        <v>-0.18000000000000002</v>
      </c>
      <c r="AT51" s="47">
        <f t="shared" si="324"/>
        <v>-0.38</v>
      </c>
      <c r="AU51" s="47">
        <f t="shared" si="324"/>
        <v>-0.56000000000000005</v>
      </c>
      <c r="AV51" s="33">
        <f t="shared" si="324"/>
        <v>37699533</v>
      </c>
      <c r="AW51" s="33">
        <f t="shared" si="324"/>
        <v>27256729</v>
      </c>
      <c r="AX51" s="33">
        <f t="shared" si="324"/>
        <v>491234</v>
      </c>
      <c r="AY51" s="33">
        <f t="shared" si="324"/>
        <v>9378811</v>
      </c>
      <c r="AZ51" s="33">
        <f t="shared" si="324"/>
        <v>272567</v>
      </c>
      <c r="BA51" s="33">
        <f t="shared" si="324"/>
        <v>300192</v>
      </c>
      <c r="BB51" s="47">
        <f t="shared" si="324"/>
        <v>41.620599999999996</v>
      </c>
      <c r="BC51" s="47">
        <f t="shared" si="324"/>
        <v>34.792000000000002</v>
      </c>
      <c r="BD51" s="47">
        <f t="shared" si="324"/>
        <v>6.8285999999999998</v>
      </c>
      <c r="BE51" s="168">
        <f>AV51-H51</f>
        <v>314887</v>
      </c>
    </row>
    <row r="52" spans="1:57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9">
        <f t="shared" ref="H52:H53" si="325">I52+J52+K52+L52+M52</f>
        <v>39866089</v>
      </c>
      <c r="I52" s="9">
        <v>29322655</v>
      </c>
      <c r="J52" s="9"/>
      <c r="K52" s="9">
        <f t="shared" ref="K52:K53" si="326">ROUND(I52*33.8%,0)</f>
        <v>9911057</v>
      </c>
      <c r="L52" s="9">
        <f t="shared" ref="L52:L53" si="327">ROUND(I52*1%,0)</f>
        <v>293227</v>
      </c>
      <c r="M52" s="9">
        <v>339150</v>
      </c>
      <c r="N52" s="105">
        <f>O52+P52</f>
        <v>45.754399999999997</v>
      </c>
      <c r="O52" s="105">
        <v>37.714399999999998</v>
      </c>
      <c r="P52" s="105">
        <v>8.0399999999999991</v>
      </c>
      <c r="Q52" s="9">
        <f>OON!V52+OON!W52</f>
        <v>-72020</v>
      </c>
      <c r="R52" s="28"/>
      <c r="S52" s="28"/>
      <c r="T52" s="28"/>
      <c r="U52" s="28"/>
      <c r="V52" s="28"/>
      <c r="W52" s="28"/>
      <c r="X52" s="9">
        <f t="shared" ref="X52:X53" si="328">SUM(Q52:W52)</f>
        <v>-72020</v>
      </c>
      <c r="Y52" s="9">
        <f>OON!K52</f>
        <v>0</v>
      </c>
      <c r="Z52" s="9">
        <f t="shared" ref="Z52:Z53" si="329">Q52*-1</f>
        <v>72020</v>
      </c>
      <c r="AA52" s="9">
        <f>OON!O52+OON!S52</f>
        <v>0</v>
      </c>
      <c r="AB52" s="9">
        <f t="shared" ref="AB52:AB53" si="330">SUM(Y52:AA52)</f>
        <v>72020</v>
      </c>
      <c r="AC52" s="9">
        <f t="shared" ref="AC52:AC53" si="331">X52+AB52</f>
        <v>0</v>
      </c>
      <c r="AD52" s="9">
        <f t="shared" ref="AD52:AD53" si="332">ROUND((X52+Y52+Z52)*33.8%,0)</f>
        <v>0</v>
      </c>
      <c r="AE52" s="9">
        <f t="shared" ref="AE52:AE53" si="333">ROUND(X52*1%,0)</f>
        <v>-720</v>
      </c>
      <c r="AF52" s="28"/>
      <c r="AG52" s="28"/>
      <c r="AH52" s="28"/>
      <c r="AI52" s="9">
        <f t="shared" ref="AI52:AI53" si="334">AF52+AG52+AH52</f>
        <v>0</v>
      </c>
      <c r="AJ52" s="46">
        <f>OON!AC52</f>
        <v>-0.08</v>
      </c>
      <c r="AK52" s="46">
        <f>OON!AD52</f>
        <v>-0.05</v>
      </c>
      <c r="AL52" s="46"/>
      <c r="AM52" s="46"/>
      <c r="AN52" s="46"/>
      <c r="AO52" s="46"/>
      <c r="AP52" s="46"/>
      <c r="AQ52" s="46"/>
      <c r="AR52" s="46"/>
      <c r="AS52" s="46">
        <f t="shared" ref="AS52:AS53" si="335">AJ52+AL52+AM52+AP52+AR52+AN52</f>
        <v>-0.08</v>
      </c>
      <c r="AT52" s="46">
        <f t="shared" ref="AT52:AT53" si="336">AK52+AQ52+AO52</f>
        <v>-0.05</v>
      </c>
      <c r="AU52" s="46">
        <f t="shared" ref="AU52:AU53" si="337">AS52+AT52</f>
        <v>-0.13</v>
      </c>
      <c r="AV52" s="9">
        <f t="shared" ref="AV52:AV53" si="338">AW52+AX52+AY52+AZ52+BA52</f>
        <v>39865369</v>
      </c>
      <c r="AW52" s="9">
        <f t="shared" ref="AW52:AW53" si="339">I52+X52</f>
        <v>29250635</v>
      </c>
      <c r="AX52" s="9">
        <f t="shared" ref="AX52:AX53" si="340">J52+AB52</f>
        <v>72020</v>
      </c>
      <c r="AY52" s="9">
        <f t="shared" ref="AY52:AY53" si="341">K52+AD52</f>
        <v>9911057</v>
      </c>
      <c r="AZ52" s="9">
        <f t="shared" ref="AZ52:AZ53" si="342">L52+AE52</f>
        <v>292507</v>
      </c>
      <c r="BA52" s="9">
        <f t="shared" ref="BA52:BA53" si="343">M52+AI52</f>
        <v>339150</v>
      </c>
      <c r="BB52" s="46">
        <f t="shared" ref="BB52:BB53" si="344">BC52+BD52</f>
        <v>45.624400000000001</v>
      </c>
      <c r="BC52" s="46">
        <f t="shared" ref="BC52:BC53" si="345">O52+AS52</f>
        <v>37.634399999999999</v>
      </c>
      <c r="BD52" s="46">
        <f t="shared" ref="BD52:BD53" si="346">P52+AT52</f>
        <v>7.9899999999999993</v>
      </c>
      <c r="BE52" s="169"/>
    </row>
    <row r="53" spans="1:5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109</v>
      </c>
      <c r="G53" s="19" t="s">
        <v>95</v>
      </c>
      <c r="H53" s="9">
        <f t="shared" si="325"/>
        <v>0</v>
      </c>
      <c r="I53" s="9"/>
      <c r="J53" s="9"/>
      <c r="K53" s="9">
        <f t="shared" si="326"/>
        <v>0</v>
      </c>
      <c r="L53" s="9">
        <f t="shared" si="327"/>
        <v>0</v>
      </c>
      <c r="M53" s="9"/>
      <c r="N53" s="105"/>
      <c r="O53" s="105"/>
      <c r="P53" s="105"/>
      <c r="Q53" s="9">
        <f>OON!V53+OON!W53</f>
        <v>0</v>
      </c>
      <c r="R53" s="49"/>
      <c r="S53" s="49">
        <v>558156</v>
      </c>
      <c r="T53" s="49"/>
      <c r="U53" s="49"/>
      <c r="V53" s="49"/>
      <c r="W53" s="49"/>
      <c r="X53" s="9">
        <f t="shared" si="328"/>
        <v>558156</v>
      </c>
      <c r="Y53" s="9">
        <f>OON!K53</f>
        <v>0</v>
      </c>
      <c r="Z53" s="9">
        <f t="shared" si="329"/>
        <v>0</v>
      </c>
      <c r="AA53" s="9">
        <f>OON!O53+OON!S53</f>
        <v>0</v>
      </c>
      <c r="AB53" s="9">
        <f t="shared" si="330"/>
        <v>0</v>
      </c>
      <c r="AC53" s="9">
        <f t="shared" si="331"/>
        <v>558156</v>
      </c>
      <c r="AD53" s="9">
        <f t="shared" si="332"/>
        <v>188657</v>
      </c>
      <c r="AE53" s="9">
        <f t="shared" si="333"/>
        <v>5582</v>
      </c>
      <c r="AF53" s="49"/>
      <c r="AG53" s="49"/>
      <c r="AH53" s="49"/>
      <c r="AI53" s="9">
        <f t="shared" si="334"/>
        <v>0</v>
      </c>
      <c r="AJ53" s="46">
        <f>OON!AC53</f>
        <v>0</v>
      </c>
      <c r="AK53" s="46">
        <f>OON!AD53</f>
        <v>0</v>
      </c>
      <c r="AL53" s="46"/>
      <c r="AM53" s="46">
        <v>1.39</v>
      </c>
      <c r="AN53" s="46"/>
      <c r="AO53" s="46"/>
      <c r="AP53" s="46"/>
      <c r="AQ53" s="46"/>
      <c r="AR53" s="46"/>
      <c r="AS53" s="46">
        <f t="shared" si="335"/>
        <v>1.39</v>
      </c>
      <c r="AT53" s="46">
        <f t="shared" si="336"/>
        <v>0</v>
      </c>
      <c r="AU53" s="46">
        <f t="shared" si="337"/>
        <v>1.39</v>
      </c>
      <c r="AV53" s="9">
        <f t="shared" si="338"/>
        <v>752395</v>
      </c>
      <c r="AW53" s="9">
        <f t="shared" si="339"/>
        <v>558156</v>
      </c>
      <c r="AX53" s="9">
        <f t="shared" si="340"/>
        <v>0</v>
      </c>
      <c r="AY53" s="9">
        <f t="shared" si="341"/>
        <v>188657</v>
      </c>
      <c r="AZ53" s="9">
        <f t="shared" si="342"/>
        <v>5582</v>
      </c>
      <c r="BA53" s="9">
        <f t="shared" si="343"/>
        <v>0</v>
      </c>
      <c r="BB53" s="46">
        <f t="shared" si="344"/>
        <v>1.39</v>
      </c>
      <c r="BC53" s="46">
        <f t="shared" si="345"/>
        <v>1.39</v>
      </c>
      <c r="BD53" s="46">
        <f t="shared" si="346"/>
        <v>0</v>
      </c>
      <c r="BE53" s="169"/>
    </row>
    <row r="54" spans="1:57" x14ac:dyDescent="0.25">
      <c r="A54" s="29">
        <v>1414</v>
      </c>
      <c r="B54" s="30">
        <v>600010571</v>
      </c>
      <c r="C54" s="31"/>
      <c r="D54" s="32" t="s">
        <v>156</v>
      </c>
      <c r="E54" s="34"/>
      <c r="F54" s="34"/>
      <c r="G54" s="34"/>
      <c r="H54" s="33">
        <f t="shared" ref="H54:O54" si="347">SUM(H52:H53)</f>
        <v>39866089</v>
      </c>
      <c r="I54" s="33">
        <f t="shared" si="347"/>
        <v>29322655</v>
      </c>
      <c r="J54" s="33">
        <f t="shared" si="347"/>
        <v>0</v>
      </c>
      <c r="K54" s="33">
        <f t="shared" si="347"/>
        <v>9911057</v>
      </c>
      <c r="L54" s="33">
        <f t="shared" si="347"/>
        <v>293227</v>
      </c>
      <c r="M54" s="33">
        <f t="shared" si="347"/>
        <v>339150</v>
      </c>
      <c r="N54" s="106">
        <f t="shared" si="347"/>
        <v>45.754399999999997</v>
      </c>
      <c r="O54" s="106">
        <f t="shared" si="347"/>
        <v>37.714399999999998</v>
      </c>
      <c r="P54" s="106">
        <f t="shared" ref="P54" si="348">SUM(P52:P53)</f>
        <v>8.0399999999999991</v>
      </c>
      <c r="Q54" s="50">
        <f t="shared" ref="Q54:BD54" si="349">SUM(Q52:Q53)</f>
        <v>-72020</v>
      </c>
      <c r="R54" s="50">
        <f t="shared" si="349"/>
        <v>0</v>
      </c>
      <c r="S54" s="50">
        <f t="shared" si="349"/>
        <v>558156</v>
      </c>
      <c r="T54" s="50">
        <f t="shared" si="349"/>
        <v>0</v>
      </c>
      <c r="U54" s="50">
        <f t="shared" si="349"/>
        <v>0</v>
      </c>
      <c r="V54" s="50">
        <f t="shared" si="349"/>
        <v>0</v>
      </c>
      <c r="W54" s="50">
        <f t="shared" si="349"/>
        <v>0</v>
      </c>
      <c r="X54" s="50">
        <f t="shared" si="349"/>
        <v>486136</v>
      </c>
      <c r="Y54" s="50">
        <f t="shared" si="349"/>
        <v>0</v>
      </c>
      <c r="Z54" s="50">
        <f t="shared" si="349"/>
        <v>72020</v>
      </c>
      <c r="AA54" s="50">
        <f t="shared" si="349"/>
        <v>0</v>
      </c>
      <c r="AB54" s="50">
        <f t="shared" si="349"/>
        <v>72020</v>
      </c>
      <c r="AC54" s="50">
        <f t="shared" si="349"/>
        <v>558156</v>
      </c>
      <c r="AD54" s="50">
        <f t="shared" si="349"/>
        <v>188657</v>
      </c>
      <c r="AE54" s="50">
        <f t="shared" si="349"/>
        <v>4862</v>
      </c>
      <c r="AF54" s="50">
        <f t="shared" si="349"/>
        <v>0</v>
      </c>
      <c r="AG54" s="50">
        <f t="shared" si="349"/>
        <v>0</v>
      </c>
      <c r="AH54" s="50">
        <f t="shared" si="349"/>
        <v>0</v>
      </c>
      <c r="AI54" s="50">
        <f t="shared" si="349"/>
        <v>0</v>
      </c>
      <c r="AJ54" s="55">
        <f t="shared" si="349"/>
        <v>-0.08</v>
      </c>
      <c r="AK54" s="55">
        <f t="shared" si="349"/>
        <v>-0.05</v>
      </c>
      <c r="AL54" s="47">
        <f t="shared" si="349"/>
        <v>0</v>
      </c>
      <c r="AM54" s="47">
        <f t="shared" si="349"/>
        <v>1.39</v>
      </c>
      <c r="AN54" s="47">
        <f t="shared" si="349"/>
        <v>0</v>
      </c>
      <c r="AO54" s="47">
        <f t="shared" si="349"/>
        <v>0</v>
      </c>
      <c r="AP54" s="47">
        <f t="shared" si="349"/>
        <v>0</v>
      </c>
      <c r="AQ54" s="47">
        <f t="shared" si="349"/>
        <v>0</v>
      </c>
      <c r="AR54" s="47">
        <f t="shared" si="349"/>
        <v>0</v>
      </c>
      <c r="AS54" s="47">
        <f t="shared" si="349"/>
        <v>1.3099999999999998</v>
      </c>
      <c r="AT54" s="47">
        <f t="shared" si="349"/>
        <v>-0.05</v>
      </c>
      <c r="AU54" s="47">
        <f t="shared" si="349"/>
        <v>1.2599999999999998</v>
      </c>
      <c r="AV54" s="33">
        <f t="shared" si="349"/>
        <v>40617764</v>
      </c>
      <c r="AW54" s="33">
        <f t="shared" si="349"/>
        <v>29808791</v>
      </c>
      <c r="AX54" s="33">
        <f t="shared" si="349"/>
        <v>72020</v>
      </c>
      <c r="AY54" s="33">
        <f t="shared" si="349"/>
        <v>10099714</v>
      </c>
      <c r="AZ54" s="33">
        <f t="shared" si="349"/>
        <v>298089</v>
      </c>
      <c r="BA54" s="33">
        <f t="shared" si="349"/>
        <v>339150</v>
      </c>
      <c r="BB54" s="47">
        <f t="shared" si="349"/>
        <v>47.014400000000002</v>
      </c>
      <c r="BC54" s="47">
        <f t="shared" si="349"/>
        <v>39.0244</v>
      </c>
      <c r="BD54" s="47">
        <f t="shared" si="349"/>
        <v>7.9899999999999993</v>
      </c>
      <c r="BE54" s="168">
        <f>AV54-H54</f>
        <v>751675</v>
      </c>
    </row>
    <row r="55" spans="1:57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9">
        <f t="shared" ref="H55:H58" si="350">I55+J55+K55+L55+M55</f>
        <v>36989144</v>
      </c>
      <c r="I55" s="9">
        <v>27219869</v>
      </c>
      <c r="J55" s="9"/>
      <c r="K55" s="9">
        <f t="shared" ref="K55:K58" si="351">ROUND(I55*33.8%,0)</f>
        <v>9200316</v>
      </c>
      <c r="L55" s="9">
        <f t="shared" ref="L55:L58" si="352">ROUND(I55*1%,0)</f>
        <v>272199</v>
      </c>
      <c r="M55" s="9">
        <v>296760</v>
      </c>
      <c r="N55" s="105">
        <f>O55+P55</f>
        <v>41.420100000000005</v>
      </c>
      <c r="O55" s="105">
        <v>32.190100000000001</v>
      </c>
      <c r="P55" s="105">
        <v>9.23</v>
      </c>
      <c r="Q55" s="9">
        <f>OON!V55+OON!W55</f>
        <v>0</v>
      </c>
      <c r="R55" s="28"/>
      <c r="S55" s="28"/>
      <c r="T55" s="28"/>
      <c r="U55" s="28"/>
      <c r="V55" s="28"/>
      <c r="W55" s="28"/>
      <c r="X55" s="9">
        <f t="shared" ref="X55:X58" si="353">SUM(Q55:W55)</f>
        <v>0</v>
      </c>
      <c r="Y55" s="9">
        <f>OON!K55</f>
        <v>0</v>
      </c>
      <c r="Z55" s="9">
        <f t="shared" ref="Z55:Z58" si="354">Q55*-1</f>
        <v>0</v>
      </c>
      <c r="AA55" s="9">
        <f>OON!O55+OON!S55</f>
        <v>0</v>
      </c>
      <c r="AB55" s="9">
        <f t="shared" ref="AB55:AB58" si="355">SUM(Y55:AA55)</f>
        <v>0</v>
      </c>
      <c r="AC55" s="9">
        <f t="shared" ref="AC55:AC58" si="356">X55+AB55</f>
        <v>0</v>
      </c>
      <c r="AD55" s="9">
        <f t="shared" ref="AD55:AD58" si="357">ROUND((X55+Y55+Z55)*33.8%,0)</f>
        <v>0</v>
      </c>
      <c r="AE55" s="9">
        <f t="shared" ref="AE55:AE58" si="358">ROUND(X55*1%,0)</f>
        <v>0</v>
      </c>
      <c r="AF55" s="28"/>
      <c r="AG55" s="28"/>
      <c r="AH55" s="28"/>
      <c r="AI55" s="9">
        <f t="shared" ref="AI55:AI58" si="359">AF55+AG55+AH55</f>
        <v>0</v>
      </c>
      <c r="AJ55" s="46">
        <f>OON!AC55</f>
        <v>0</v>
      </c>
      <c r="AK55" s="46">
        <f>OON!AD55</f>
        <v>0</v>
      </c>
      <c r="AL55" s="46"/>
      <c r="AM55" s="46"/>
      <c r="AN55" s="46"/>
      <c r="AO55" s="46"/>
      <c r="AP55" s="46"/>
      <c r="AQ55" s="46"/>
      <c r="AR55" s="46"/>
      <c r="AS55" s="46">
        <f t="shared" ref="AS55:AS58" si="360">AJ55+AL55+AM55+AP55+AR55+AN55</f>
        <v>0</v>
      </c>
      <c r="AT55" s="46">
        <f t="shared" ref="AT55:AT58" si="361">AK55+AQ55+AO55</f>
        <v>0</v>
      </c>
      <c r="AU55" s="46">
        <f t="shared" ref="AU55:AU58" si="362">AS55+AT55</f>
        <v>0</v>
      </c>
      <c r="AV55" s="9">
        <f t="shared" ref="AV55:AV58" si="363">AW55+AX55+AY55+AZ55+BA55</f>
        <v>36989144</v>
      </c>
      <c r="AW55" s="9">
        <f t="shared" ref="AW55:AW58" si="364">I55+X55</f>
        <v>27219869</v>
      </c>
      <c r="AX55" s="9">
        <f t="shared" ref="AX55:AX58" si="365">J55+AB55</f>
        <v>0</v>
      </c>
      <c r="AY55" s="9">
        <f t="shared" ref="AY55:AY58" si="366">K55+AD55</f>
        <v>9200316</v>
      </c>
      <c r="AZ55" s="9">
        <f t="shared" ref="AZ55:AZ58" si="367">L55+AE55</f>
        <v>272199</v>
      </c>
      <c r="BA55" s="9">
        <f t="shared" ref="BA55:BA58" si="368">M55+AI55</f>
        <v>296760</v>
      </c>
      <c r="BB55" s="46">
        <f t="shared" ref="BB55:BB58" si="369">BC55+BD55</f>
        <v>41.420100000000005</v>
      </c>
      <c r="BC55" s="46">
        <f t="shared" ref="BC55:BC58" si="370">O55+AS55</f>
        <v>32.190100000000001</v>
      </c>
      <c r="BD55" s="46">
        <f t="shared" ref="BD55:BD58" si="371">P55+AT55</f>
        <v>9.23</v>
      </c>
      <c r="BE55" s="169"/>
    </row>
    <row r="56" spans="1:5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109</v>
      </c>
      <c r="G56" s="19" t="s">
        <v>95</v>
      </c>
      <c r="H56" s="9">
        <f t="shared" si="350"/>
        <v>0</v>
      </c>
      <c r="I56" s="9"/>
      <c r="J56" s="9"/>
      <c r="K56" s="9">
        <f t="shared" si="351"/>
        <v>0</v>
      </c>
      <c r="L56" s="9">
        <f t="shared" si="352"/>
        <v>0</v>
      </c>
      <c r="M56" s="9"/>
      <c r="N56" s="105"/>
      <c r="O56" s="105"/>
      <c r="P56" s="105"/>
      <c r="Q56" s="9">
        <f>OON!V56+OON!W56</f>
        <v>0</v>
      </c>
      <c r="R56" s="49"/>
      <c r="S56" s="49"/>
      <c r="T56" s="49"/>
      <c r="U56" s="49"/>
      <c r="V56" s="49"/>
      <c r="W56" s="49"/>
      <c r="X56" s="9">
        <f t="shared" si="353"/>
        <v>0</v>
      </c>
      <c r="Y56" s="9">
        <f>OON!K56</f>
        <v>0</v>
      </c>
      <c r="Z56" s="9">
        <f t="shared" si="354"/>
        <v>0</v>
      </c>
      <c r="AA56" s="9">
        <f>OON!O56+OON!S56</f>
        <v>0</v>
      </c>
      <c r="AB56" s="9">
        <f t="shared" si="355"/>
        <v>0</v>
      </c>
      <c r="AC56" s="9">
        <f t="shared" si="356"/>
        <v>0</v>
      </c>
      <c r="AD56" s="9">
        <f t="shared" si="357"/>
        <v>0</v>
      </c>
      <c r="AE56" s="9">
        <f t="shared" si="358"/>
        <v>0</v>
      </c>
      <c r="AF56" s="49"/>
      <c r="AG56" s="49"/>
      <c r="AH56" s="49"/>
      <c r="AI56" s="9">
        <f t="shared" si="359"/>
        <v>0</v>
      </c>
      <c r="AJ56" s="46">
        <f>OON!AC56</f>
        <v>0</v>
      </c>
      <c r="AK56" s="46">
        <f>OON!AD56</f>
        <v>0</v>
      </c>
      <c r="AL56" s="46"/>
      <c r="AM56" s="46"/>
      <c r="AN56" s="46"/>
      <c r="AO56" s="46"/>
      <c r="AP56" s="46"/>
      <c r="AQ56" s="46"/>
      <c r="AR56" s="46"/>
      <c r="AS56" s="46">
        <f t="shared" si="360"/>
        <v>0</v>
      </c>
      <c r="AT56" s="46">
        <f t="shared" si="361"/>
        <v>0</v>
      </c>
      <c r="AU56" s="46">
        <f t="shared" si="362"/>
        <v>0</v>
      </c>
      <c r="AV56" s="9">
        <f t="shared" si="363"/>
        <v>0</v>
      </c>
      <c r="AW56" s="9">
        <f t="shared" si="364"/>
        <v>0</v>
      </c>
      <c r="AX56" s="9">
        <f t="shared" si="365"/>
        <v>0</v>
      </c>
      <c r="AY56" s="9">
        <f t="shared" si="366"/>
        <v>0</v>
      </c>
      <c r="AZ56" s="9">
        <f t="shared" si="367"/>
        <v>0</v>
      </c>
      <c r="BA56" s="9">
        <f t="shared" si="368"/>
        <v>0</v>
      </c>
      <c r="BB56" s="46">
        <f t="shared" si="369"/>
        <v>0</v>
      </c>
      <c r="BC56" s="46">
        <f t="shared" si="370"/>
        <v>0</v>
      </c>
      <c r="BD56" s="46">
        <f t="shared" si="371"/>
        <v>0</v>
      </c>
      <c r="BE56" s="169"/>
    </row>
    <row r="57" spans="1:5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95</v>
      </c>
      <c r="H57" s="9">
        <f t="shared" si="350"/>
        <v>4338762</v>
      </c>
      <c r="I57" s="9">
        <v>3193651</v>
      </c>
      <c r="J57" s="9"/>
      <c r="K57" s="9">
        <f t="shared" si="351"/>
        <v>1079454</v>
      </c>
      <c r="L57" s="9">
        <f t="shared" si="352"/>
        <v>31937</v>
      </c>
      <c r="M57" s="9">
        <v>33720</v>
      </c>
      <c r="N57" s="105">
        <v>10.26</v>
      </c>
      <c r="O57" s="105">
        <v>0</v>
      </c>
      <c r="P57" s="105">
        <f>N57</f>
        <v>10.26</v>
      </c>
      <c r="Q57" s="9">
        <f>OON!V57+OON!W57</f>
        <v>0</v>
      </c>
      <c r="R57" s="49"/>
      <c r="S57" s="49"/>
      <c r="T57" s="49"/>
      <c r="U57" s="49"/>
      <c r="V57" s="49"/>
      <c r="W57" s="49"/>
      <c r="X57" s="9">
        <f t="shared" si="353"/>
        <v>0</v>
      </c>
      <c r="Y57" s="9">
        <f>OON!K57</f>
        <v>0</v>
      </c>
      <c r="Z57" s="9">
        <f t="shared" si="354"/>
        <v>0</v>
      </c>
      <c r="AA57" s="9">
        <f>OON!O57+OON!S57</f>
        <v>0</v>
      </c>
      <c r="AB57" s="9">
        <f t="shared" si="355"/>
        <v>0</v>
      </c>
      <c r="AC57" s="9">
        <f t="shared" si="356"/>
        <v>0</v>
      </c>
      <c r="AD57" s="9">
        <f t="shared" si="357"/>
        <v>0</v>
      </c>
      <c r="AE57" s="9">
        <f t="shared" si="358"/>
        <v>0</v>
      </c>
      <c r="AF57" s="49"/>
      <c r="AG57" s="49"/>
      <c r="AH57" s="49"/>
      <c r="AI57" s="9">
        <f t="shared" si="359"/>
        <v>0</v>
      </c>
      <c r="AJ57" s="46">
        <f>OON!AC57</f>
        <v>0</v>
      </c>
      <c r="AK57" s="46">
        <f>OON!AD57</f>
        <v>0</v>
      </c>
      <c r="AL57" s="46"/>
      <c r="AM57" s="46"/>
      <c r="AN57" s="46"/>
      <c r="AO57" s="46"/>
      <c r="AP57" s="46"/>
      <c r="AQ57" s="46"/>
      <c r="AR57" s="46"/>
      <c r="AS57" s="46">
        <f t="shared" si="360"/>
        <v>0</v>
      </c>
      <c r="AT57" s="46">
        <f t="shared" si="361"/>
        <v>0</v>
      </c>
      <c r="AU57" s="46">
        <f t="shared" si="362"/>
        <v>0</v>
      </c>
      <c r="AV57" s="9">
        <f t="shared" si="363"/>
        <v>4338762</v>
      </c>
      <c r="AW57" s="9">
        <f t="shared" si="364"/>
        <v>3193651</v>
      </c>
      <c r="AX57" s="9">
        <f t="shared" si="365"/>
        <v>0</v>
      </c>
      <c r="AY57" s="9">
        <f t="shared" si="366"/>
        <v>1079454</v>
      </c>
      <c r="AZ57" s="9">
        <f t="shared" si="367"/>
        <v>31937</v>
      </c>
      <c r="BA57" s="9">
        <f t="shared" si="368"/>
        <v>33720</v>
      </c>
      <c r="BB57" s="46">
        <f t="shared" si="369"/>
        <v>10.26</v>
      </c>
      <c r="BC57" s="46">
        <f t="shared" si="370"/>
        <v>0</v>
      </c>
      <c r="BD57" s="46">
        <f t="shared" si="371"/>
        <v>10.26</v>
      </c>
      <c r="BE57" s="169"/>
    </row>
    <row r="58" spans="1:5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95</v>
      </c>
      <c r="H58" s="9">
        <f t="shared" si="350"/>
        <v>4155713</v>
      </c>
      <c r="I58" s="9">
        <v>3062999</v>
      </c>
      <c r="J58" s="9"/>
      <c r="K58" s="9">
        <f t="shared" si="351"/>
        <v>1035294</v>
      </c>
      <c r="L58" s="9">
        <f t="shared" si="352"/>
        <v>30630</v>
      </c>
      <c r="M58" s="9">
        <v>26790</v>
      </c>
      <c r="N58" s="105">
        <v>7.11</v>
      </c>
      <c r="O58" s="105">
        <v>4.92</v>
      </c>
      <c r="P58" s="105">
        <f>N58-O58</f>
        <v>2.1900000000000004</v>
      </c>
      <c r="Q58" s="9">
        <f>OON!V58+OON!W58</f>
        <v>0</v>
      </c>
      <c r="R58" s="49"/>
      <c r="S58" s="49"/>
      <c r="T58" s="49"/>
      <c r="U58" s="49"/>
      <c r="V58" s="49"/>
      <c r="W58" s="49"/>
      <c r="X58" s="9">
        <f t="shared" si="353"/>
        <v>0</v>
      </c>
      <c r="Y58" s="9">
        <f>OON!K58</f>
        <v>0</v>
      </c>
      <c r="Z58" s="9">
        <f t="shared" si="354"/>
        <v>0</v>
      </c>
      <c r="AA58" s="9">
        <f>OON!O58+OON!S58</f>
        <v>0</v>
      </c>
      <c r="AB58" s="9">
        <f t="shared" si="355"/>
        <v>0</v>
      </c>
      <c r="AC58" s="9">
        <f t="shared" si="356"/>
        <v>0</v>
      </c>
      <c r="AD58" s="9">
        <f t="shared" si="357"/>
        <v>0</v>
      </c>
      <c r="AE58" s="9">
        <f t="shared" si="358"/>
        <v>0</v>
      </c>
      <c r="AF58" s="49"/>
      <c r="AG58" s="49"/>
      <c r="AH58" s="49"/>
      <c r="AI58" s="9">
        <f t="shared" si="359"/>
        <v>0</v>
      </c>
      <c r="AJ58" s="46">
        <f>OON!AC58</f>
        <v>0</v>
      </c>
      <c r="AK58" s="46">
        <f>OON!AD58</f>
        <v>0</v>
      </c>
      <c r="AL58" s="46"/>
      <c r="AM58" s="46"/>
      <c r="AN58" s="46"/>
      <c r="AO58" s="46"/>
      <c r="AP58" s="46"/>
      <c r="AQ58" s="46"/>
      <c r="AR58" s="46"/>
      <c r="AS58" s="46">
        <f t="shared" si="360"/>
        <v>0</v>
      </c>
      <c r="AT58" s="46">
        <f t="shared" si="361"/>
        <v>0</v>
      </c>
      <c r="AU58" s="46">
        <f t="shared" si="362"/>
        <v>0</v>
      </c>
      <c r="AV58" s="9">
        <f t="shared" si="363"/>
        <v>4155713</v>
      </c>
      <c r="AW58" s="9">
        <f t="shared" si="364"/>
        <v>3062999</v>
      </c>
      <c r="AX58" s="9">
        <f t="shared" si="365"/>
        <v>0</v>
      </c>
      <c r="AY58" s="9">
        <f t="shared" si="366"/>
        <v>1035294</v>
      </c>
      <c r="AZ58" s="9">
        <f t="shared" si="367"/>
        <v>30630</v>
      </c>
      <c r="BA58" s="9">
        <f t="shared" si="368"/>
        <v>26790</v>
      </c>
      <c r="BB58" s="46">
        <f t="shared" si="369"/>
        <v>7.11</v>
      </c>
      <c r="BC58" s="46">
        <f t="shared" si="370"/>
        <v>4.92</v>
      </c>
      <c r="BD58" s="46">
        <f t="shared" si="371"/>
        <v>2.1900000000000004</v>
      </c>
      <c r="BE58" s="169"/>
    </row>
    <row r="59" spans="1:57" x14ac:dyDescent="0.25">
      <c r="A59" s="29">
        <v>1418</v>
      </c>
      <c r="B59" s="30">
        <v>600010040</v>
      </c>
      <c r="C59" s="31"/>
      <c r="D59" s="32" t="s">
        <v>157</v>
      </c>
      <c r="E59" s="30"/>
      <c r="F59" s="30"/>
      <c r="G59" s="31"/>
      <c r="H59" s="33">
        <f t="shared" ref="H59:O59" si="372">SUM(H55:H58)</f>
        <v>45483619</v>
      </c>
      <c r="I59" s="33">
        <f t="shared" si="372"/>
        <v>33476519</v>
      </c>
      <c r="J59" s="33">
        <f t="shared" si="372"/>
        <v>0</v>
      </c>
      <c r="K59" s="33">
        <f t="shared" si="372"/>
        <v>11315064</v>
      </c>
      <c r="L59" s="33">
        <f t="shared" si="372"/>
        <v>334766</v>
      </c>
      <c r="M59" s="33">
        <f t="shared" si="372"/>
        <v>357270</v>
      </c>
      <c r="N59" s="106">
        <f t="shared" si="372"/>
        <v>58.790100000000002</v>
      </c>
      <c r="O59" s="106">
        <f t="shared" si="372"/>
        <v>37.110100000000003</v>
      </c>
      <c r="P59" s="106">
        <f t="shared" ref="P59" si="373">SUM(P55:P58)</f>
        <v>21.680000000000003</v>
      </c>
      <c r="Q59" s="50">
        <f t="shared" ref="Q59:BD59" si="374">SUM(Q55:Q58)</f>
        <v>0</v>
      </c>
      <c r="R59" s="50">
        <f t="shared" si="374"/>
        <v>0</v>
      </c>
      <c r="S59" s="50">
        <f t="shared" si="374"/>
        <v>0</v>
      </c>
      <c r="T59" s="50">
        <f t="shared" si="374"/>
        <v>0</v>
      </c>
      <c r="U59" s="50">
        <f t="shared" si="374"/>
        <v>0</v>
      </c>
      <c r="V59" s="50">
        <f t="shared" si="374"/>
        <v>0</v>
      </c>
      <c r="W59" s="50">
        <f t="shared" si="374"/>
        <v>0</v>
      </c>
      <c r="X59" s="50">
        <f t="shared" si="374"/>
        <v>0</v>
      </c>
      <c r="Y59" s="50">
        <f t="shared" si="374"/>
        <v>0</v>
      </c>
      <c r="Z59" s="50">
        <f t="shared" si="374"/>
        <v>0</v>
      </c>
      <c r="AA59" s="50">
        <f t="shared" si="374"/>
        <v>0</v>
      </c>
      <c r="AB59" s="50">
        <f t="shared" si="374"/>
        <v>0</v>
      </c>
      <c r="AC59" s="50">
        <f t="shared" si="374"/>
        <v>0</v>
      </c>
      <c r="AD59" s="50">
        <f t="shared" si="374"/>
        <v>0</v>
      </c>
      <c r="AE59" s="50">
        <f t="shared" si="374"/>
        <v>0</v>
      </c>
      <c r="AF59" s="50">
        <f t="shared" si="374"/>
        <v>0</v>
      </c>
      <c r="AG59" s="50">
        <f t="shared" si="374"/>
        <v>0</v>
      </c>
      <c r="AH59" s="50">
        <f t="shared" si="374"/>
        <v>0</v>
      </c>
      <c r="AI59" s="50">
        <f t="shared" si="374"/>
        <v>0</v>
      </c>
      <c r="AJ59" s="55">
        <f t="shared" si="374"/>
        <v>0</v>
      </c>
      <c r="AK59" s="55">
        <f t="shared" si="374"/>
        <v>0</v>
      </c>
      <c r="AL59" s="47">
        <f t="shared" si="374"/>
        <v>0</v>
      </c>
      <c r="AM59" s="47">
        <f t="shared" si="374"/>
        <v>0</v>
      </c>
      <c r="AN59" s="47">
        <f t="shared" si="374"/>
        <v>0</v>
      </c>
      <c r="AO59" s="47">
        <f t="shared" si="374"/>
        <v>0</v>
      </c>
      <c r="AP59" s="47">
        <f t="shared" si="374"/>
        <v>0</v>
      </c>
      <c r="AQ59" s="47">
        <f t="shared" si="374"/>
        <v>0</v>
      </c>
      <c r="AR59" s="47">
        <f t="shared" si="374"/>
        <v>0</v>
      </c>
      <c r="AS59" s="47">
        <f t="shared" si="374"/>
        <v>0</v>
      </c>
      <c r="AT59" s="47">
        <f t="shared" si="374"/>
        <v>0</v>
      </c>
      <c r="AU59" s="47">
        <f t="shared" si="374"/>
        <v>0</v>
      </c>
      <c r="AV59" s="33">
        <f t="shared" si="374"/>
        <v>45483619</v>
      </c>
      <c r="AW59" s="33">
        <f t="shared" si="374"/>
        <v>33476519</v>
      </c>
      <c r="AX59" s="33">
        <f t="shared" si="374"/>
        <v>0</v>
      </c>
      <c r="AY59" s="33">
        <f t="shared" si="374"/>
        <v>11315064</v>
      </c>
      <c r="AZ59" s="33">
        <f t="shared" si="374"/>
        <v>334766</v>
      </c>
      <c r="BA59" s="33">
        <f t="shared" si="374"/>
        <v>357270</v>
      </c>
      <c r="BB59" s="47">
        <f t="shared" si="374"/>
        <v>58.790100000000002</v>
      </c>
      <c r="BC59" s="47">
        <f t="shared" si="374"/>
        <v>37.110100000000003</v>
      </c>
      <c r="BD59" s="47">
        <f t="shared" si="374"/>
        <v>21.680000000000003</v>
      </c>
      <c r="BE59" s="168">
        <f>AV59-H59</f>
        <v>0</v>
      </c>
    </row>
    <row r="60" spans="1:57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9">
        <f t="shared" ref="H60:H61" si="375">I60+J60+K60+L60+M60</f>
        <v>31854074</v>
      </c>
      <c r="I60" s="9">
        <v>23437622</v>
      </c>
      <c r="J60" s="9"/>
      <c r="K60" s="9">
        <f t="shared" ref="K60:K61" si="376">ROUND(I60*33.8%,0)</f>
        <v>7921916</v>
      </c>
      <c r="L60" s="9">
        <f t="shared" ref="L60:L61" si="377">ROUND(I60*1%,0)</f>
        <v>234376</v>
      </c>
      <c r="M60" s="9">
        <v>260160</v>
      </c>
      <c r="N60" s="105">
        <f>O60+P60</f>
        <v>38.108699999999999</v>
      </c>
      <c r="O60" s="105">
        <v>29.379899999999999</v>
      </c>
      <c r="P60" s="105">
        <v>8.7287999999999997</v>
      </c>
      <c r="Q60" s="9">
        <f>OON!V60+OON!W60</f>
        <v>-45500</v>
      </c>
      <c r="R60" s="28"/>
      <c r="S60" s="28"/>
      <c r="T60" s="28"/>
      <c r="U60" s="28"/>
      <c r="V60" s="28"/>
      <c r="W60" s="28"/>
      <c r="X60" s="9">
        <f t="shared" ref="X60:X61" si="378">SUM(Q60:W60)</f>
        <v>-45500</v>
      </c>
      <c r="Y60" s="9">
        <f>OON!K60</f>
        <v>263600</v>
      </c>
      <c r="Z60" s="9">
        <f t="shared" ref="Z60:Z61" si="379">Q60*-1</f>
        <v>45500</v>
      </c>
      <c r="AA60" s="9">
        <f>OON!O60+OON!S60</f>
        <v>0</v>
      </c>
      <c r="AB60" s="9">
        <f t="shared" ref="AB60:AB61" si="380">SUM(Y60:AA60)</f>
        <v>309100</v>
      </c>
      <c r="AC60" s="9">
        <f t="shared" ref="AC60:AC61" si="381">X60+AB60</f>
        <v>263600</v>
      </c>
      <c r="AD60" s="9">
        <f t="shared" ref="AD60:AD61" si="382">ROUND((X60+Y60+Z60)*33.8%,0)</f>
        <v>89097</v>
      </c>
      <c r="AE60" s="9">
        <f t="shared" ref="AE60:AE61" si="383">ROUND(X60*1%,0)</f>
        <v>-455</v>
      </c>
      <c r="AF60" s="28"/>
      <c r="AG60" s="28"/>
      <c r="AH60" s="28"/>
      <c r="AI60" s="9">
        <f t="shared" ref="AI60:AI61" si="384">AF60+AG60+AH60</f>
        <v>0</v>
      </c>
      <c r="AJ60" s="46">
        <f>OON!AC60</f>
        <v>0</v>
      </c>
      <c r="AK60" s="46">
        <f>OON!AD60</f>
        <v>0</v>
      </c>
      <c r="AL60" s="46"/>
      <c r="AM60" s="46"/>
      <c r="AN60" s="46"/>
      <c r="AO60" s="46"/>
      <c r="AP60" s="46"/>
      <c r="AQ60" s="46"/>
      <c r="AR60" s="46"/>
      <c r="AS60" s="46">
        <f t="shared" ref="AS60:AS61" si="385">AJ60+AL60+AM60+AP60+AR60+AN60</f>
        <v>0</v>
      </c>
      <c r="AT60" s="46">
        <f t="shared" ref="AT60:AT61" si="386">AK60+AQ60+AO60</f>
        <v>0</v>
      </c>
      <c r="AU60" s="46">
        <f t="shared" ref="AU60:AU61" si="387">AS60+AT60</f>
        <v>0</v>
      </c>
      <c r="AV60" s="9">
        <f t="shared" ref="AV60:AV61" si="388">AW60+AX60+AY60+AZ60+BA60</f>
        <v>32206316</v>
      </c>
      <c r="AW60" s="9">
        <f t="shared" ref="AW60:AW61" si="389">I60+X60</f>
        <v>23392122</v>
      </c>
      <c r="AX60" s="9">
        <f t="shared" ref="AX60:AX61" si="390">J60+AB60</f>
        <v>309100</v>
      </c>
      <c r="AY60" s="9">
        <f t="shared" ref="AY60:AY61" si="391">K60+AD60</f>
        <v>8011013</v>
      </c>
      <c r="AZ60" s="9">
        <f t="shared" ref="AZ60:AZ61" si="392">L60+AE60</f>
        <v>233921</v>
      </c>
      <c r="BA60" s="9">
        <f t="shared" ref="BA60:BA61" si="393">M60+AI60</f>
        <v>260160</v>
      </c>
      <c r="BB60" s="46">
        <f t="shared" ref="BB60:BB61" si="394">BC60+BD60</f>
        <v>38.108699999999999</v>
      </c>
      <c r="BC60" s="46">
        <f t="shared" ref="BC60:BC61" si="395">O60+AS60</f>
        <v>29.379899999999999</v>
      </c>
      <c r="BD60" s="46">
        <f t="shared" ref="BD60:BD61" si="396">P60+AT60</f>
        <v>8.7287999999999997</v>
      </c>
      <c r="BE60" s="169"/>
    </row>
    <row r="61" spans="1:5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109</v>
      </c>
      <c r="G61" s="19" t="s">
        <v>95</v>
      </c>
      <c r="H61" s="9">
        <f t="shared" si="375"/>
        <v>0</v>
      </c>
      <c r="I61" s="9"/>
      <c r="J61" s="9"/>
      <c r="K61" s="9">
        <f t="shared" si="376"/>
        <v>0</v>
      </c>
      <c r="L61" s="9">
        <f t="shared" si="377"/>
        <v>0</v>
      </c>
      <c r="M61" s="9"/>
      <c r="N61" s="105"/>
      <c r="O61" s="105"/>
      <c r="P61" s="105"/>
      <c r="Q61" s="9">
        <f>OON!V61+OON!W61</f>
        <v>0</v>
      </c>
      <c r="R61" s="49"/>
      <c r="S61" s="49"/>
      <c r="T61" s="49"/>
      <c r="U61" s="49"/>
      <c r="V61" s="49"/>
      <c r="W61" s="49"/>
      <c r="X61" s="9">
        <f t="shared" si="378"/>
        <v>0</v>
      </c>
      <c r="Y61" s="9">
        <f>OON!K61</f>
        <v>0</v>
      </c>
      <c r="Z61" s="9">
        <f t="shared" si="379"/>
        <v>0</v>
      </c>
      <c r="AA61" s="9">
        <f>OON!O61+OON!S61</f>
        <v>0</v>
      </c>
      <c r="AB61" s="9">
        <f t="shared" si="380"/>
        <v>0</v>
      </c>
      <c r="AC61" s="9">
        <f t="shared" si="381"/>
        <v>0</v>
      </c>
      <c r="AD61" s="9">
        <f t="shared" si="382"/>
        <v>0</v>
      </c>
      <c r="AE61" s="9">
        <f t="shared" si="383"/>
        <v>0</v>
      </c>
      <c r="AF61" s="49"/>
      <c r="AG61" s="49"/>
      <c r="AH61" s="49"/>
      <c r="AI61" s="9">
        <f t="shared" si="384"/>
        <v>0</v>
      </c>
      <c r="AJ61" s="46">
        <f>OON!AC61</f>
        <v>0</v>
      </c>
      <c r="AK61" s="46">
        <f>OON!AD61</f>
        <v>0</v>
      </c>
      <c r="AL61" s="46"/>
      <c r="AM61" s="46"/>
      <c r="AN61" s="46"/>
      <c r="AO61" s="46"/>
      <c r="AP61" s="46"/>
      <c r="AQ61" s="46"/>
      <c r="AR61" s="46"/>
      <c r="AS61" s="46">
        <f t="shared" si="385"/>
        <v>0</v>
      </c>
      <c r="AT61" s="46">
        <f t="shared" si="386"/>
        <v>0</v>
      </c>
      <c r="AU61" s="46">
        <f t="shared" si="387"/>
        <v>0</v>
      </c>
      <c r="AV61" s="9">
        <f t="shared" si="388"/>
        <v>0</v>
      </c>
      <c r="AW61" s="9">
        <f t="shared" si="389"/>
        <v>0</v>
      </c>
      <c r="AX61" s="9">
        <f t="shared" si="390"/>
        <v>0</v>
      </c>
      <c r="AY61" s="9">
        <f t="shared" si="391"/>
        <v>0</v>
      </c>
      <c r="AZ61" s="9">
        <f t="shared" si="392"/>
        <v>0</v>
      </c>
      <c r="BA61" s="9">
        <f t="shared" si="393"/>
        <v>0</v>
      </c>
      <c r="BB61" s="46">
        <f t="shared" si="394"/>
        <v>0</v>
      </c>
      <c r="BC61" s="46">
        <f t="shared" si="395"/>
        <v>0</v>
      </c>
      <c r="BD61" s="46">
        <f t="shared" si="396"/>
        <v>0</v>
      </c>
      <c r="BE61" s="169"/>
    </row>
    <row r="62" spans="1:57" x14ac:dyDescent="0.25">
      <c r="A62" s="29">
        <v>1420</v>
      </c>
      <c r="B62" s="30">
        <v>600010562</v>
      </c>
      <c r="C62" s="31"/>
      <c r="D62" s="32" t="s">
        <v>158</v>
      </c>
      <c r="E62" s="34"/>
      <c r="F62" s="34"/>
      <c r="G62" s="34"/>
      <c r="H62" s="33">
        <f t="shared" ref="H62:O62" si="397">SUM(H60:H61)</f>
        <v>31854074</v>
      </c>
      <c r="I62" s="33">
        <f t="shared" si="397"/>
        <v>23437622</v>
      </c>
      <c r="J62" s="33">
        <f t="shared" si="397"/>
        <v>0</v>
      </c>
      <c r="K62" s="33">
        <f t="shared" si="397"/>
        <v>7921916</v>
      </c>
      <c r="L62" s="33">
        <f t="shared" si="397"/>
        <v>234376</v>
      </c>
      <c r="M62" s="33">
        <f t="shared" si="397"/>
        <v>260160</v>
      </c>
      <c r="N62" s="106">
        <f t="shared" si="397"/>
        <v>38.108699999999999</v>
      </c>
      <c r="O62" s="106">
        <f t="shared" si="397"/>
        <v>29.379899999999999</v>
      </c>
      <c r="P62" s="106">
        <f t="shared" ref="P62" si="398">SUM(P60:P61)</f>
        <v>8.7287999999999997</v>
      </c>
      <c r="Q62" s="50">
        <f t="shared" ref="Q62:BD62" si="399">SUM(Q60:Q61)</f>
        <v>-45500</v>
      </c>
      <c r="R62" s="50">
        <f t="shared" si="399"/>
        <v>0</v>
      </c>
      <c r="S62" s="50">
        <f t="shared" si="399"/>
        <v>0</v>
      </c>
      <c r="T62" s="50">
        <f t="shared" si="399"/>
        <v>0</v>
      </c>
      <c r="U62" s="50">
        <f t="shared" si="399"/>
        <v>0</v>
      </c>
      <c r="V62" s="50">
        <f t="shared" si="399"/>
        <v>0</v>
      </c>
      <c r="W62" s="50">
        <f t="shared" si="399"/>
        <v>0</v>
      </c>
      <c r="X62" s="50">
        <f t="shared" si="399"/>
        <v>-45500</v>
      </c>
      <c r="Y62" s="50">
        <f t="shared" si="399"/>
        <v>263600</v>
      </c>
      <c r="Z62" s="50">
        <f t="shared" si="399"/>
        <v>45500</v>
      </c>
      <c r="AA62" s="50">
        <f t="shared" si="399"/>
        <v>0</v>
      </c>
      <c r="AB62" s="50">
        <f t="shared" si="399"/>
        <v>309100</v>
      </c>
      <c r="AC62" s="50">
        <f t="shared" si="399"/>
        <v>263600</v>
      </c>
      <c r="AD62" s="50">
        <f t="shared" si="399"/>
        <v>89097</v>
      </c>
      <c r="AE62" s="50">
        <f t="shared" si="399"/>
        <v>-455</v>
      </c>
      <c r="AF62" s="50">
        <f t="shared" si="399"/>
        <v>0</v>
      </c>
      <c r="AG62" s="50">
        <f t="shared" si="399"/>
        <v>0</v>
      </c>
      <c r="AH62" s="50">
        <f t="shared" si="399"/>
        <v>0</v>
      </c>
      <c r="AI62" s="50">
        <f t="shared" si="399"/>
        <v>0</v>
      </c>
      <c r="AJ62" s="55">
        <f t="shared" si="399"/>
        <v>0</v>
      </c>
      <c r="AK62" s="55">
        <f t="shared" si="399"/>
        <v>0</v>
      </c>
      <c r="AL62" s="47">
        <f t="shared" si="399"/>
        <v>0</v>
      </c>
      <c r="AM62" s="47">
        <f t="shared" si="399"/>
        <v>0</v>
      </c>
      <c r="AN62" s="47">
        <f t="shared" si="399"/>
        <v>0</v>
      </c>
      <c r="AO62" s="47">
        <f t="shared" si="399"/>
        <v>0</v>
      </c>
      <c r="AP62" s="47">
        <f t="shared" si="399"/>
        <v>0</v>
      </c>
      <c r="AQ62" s="47">
        <f t="shared" si="399"/>
        <v>0</v>
      </c>
      <c r="AR62" s="47">
        <f t="shared" si="399"/>
        <v>0</v>
      </c>
      <c r="AS62" s="47">
        <f t="shared" si="399"/>
        <v>0</v>
      </c>
      <c r="AT62" s="47">
        <f t="shared" si="399"/>
        <v>0</v>
      </c>
      <c r="AU62" s="47">
        <f t="shared" si="399"/>
        <v>0</v>
      </c>
      <c r="AV62" s="33">
        <f t="shared" si="399"/>
        <v>32206316</v>
      </c>
      <c r="AW62" s="33">
        <f t="shared" si="399"/>
        <v>23392122</v>
      </c>
      <c r="AX62" s="33">
        <f t="shared" si="399"/>
        <v>309100</v>
      </c>
      <c r="AY62" s="33">
        <f t="shared" si="399"/>
        <v>8011013</v>
      </c>
      <c r="AZ62" s="33">
        <f t="shared" si="399"/>
        <v>233921</v>
      </c>
      <c r="BA62" s="33">
        <f t="shared" si="399"/>
        <v>260160</v>
      </c>
      <c r="BB62" s="47">
        <f t="shared" si="399"/>
        <v>38.108699999999999</v>
      </c>
      <c r="BC62" s="47">
        <f t="shared" si="399"/>
        <v>29.379899999999999</v>
      </c>
      <c r="BD62" s="47">
        <f t="shared" si="399"/>
        <v>8.7287999999999997</v>
      </c>
      <c r="BE62" s="168">
        <f>AV62-H62</f>
        <v>352242</v>
      </c>
    </row>
    <row r="63" spans="1:57" x14ac:dyDescent="0.25">
      <c r="A63" s="25">
        <v>1421</v>
      </c>
      <c r="B63" s="6">
        <v>600020398</v>
      </c>
      <c r="C63" s="26">
        <v>46747991</v>
      </c>
      <c r="D63" s="27" t="s">
        <v>244</v>
      </c>
      <c r="E63" s="6">
        <v>3122</v>
      </c>
      <c r="F63" s="6" t="s">
        <v>18</v>
      </c>
      <c r="G63" s="6" t="s">
        <v>19</v>
      </c>
      <c r="H63" s="9">
        <f t="shared" ref="H63:H65" si="400">I63+J63+K63+L63+M63</f>
        <v>85418619</v>
      </c>
      <c r="I63" s="9">
        <v>62830177</v>
      </c>
      <c r="J63" s="9"/>
      <c r="K63" s="9">
        <f t="shared" ref="K63:K65" si="401">ROUND(I63*33.8%,0)</f>
        <v>21236600</v>
      </c>
      <c r="L63" s="9">
        <f t="shared" ref="L63:L65" si="402">ROUND(I63*1%,0)</f>
        <v>628302</v>
      </c>
      <c r="M63" s="9">
        <v>723540</v>
      </c>
      <c r="N63" s="105">
        <f>O63+P63</f>
        <v>99.917300000000012</v>
      </c>
      <c r="O63" s="105">
        <v>79.574600000000004</v>
      </c>
      <c r="P63" s="105">
        <v>20.342700000000001</v>
      </c>
      <c r="Q63" s="9">
        <f>OON!V63+OON!W63</f>
        <v>-273000</v>
      </c>
      <c r="R63" s="28"/>
      <c r="S63" s="28"/>
      <c r="T63" s="28"/>
      <c r="U63" s="28"/>
      <c r="V63" s="28"/>
      <c r="W63" s="28"/>
      <c r="X63" s="9">
        <f t="shared" ref="X63:X65" si="403">SUM(Q63:W63)</f>
        <v>-273000</v>
      </c>
      <c r="Y63" s="9">
        <f>OON!K63</f>
        <v>79080</v>
      </c>
      <c r="Z63" s="9">
        <f t="shared" ref="Z63:Z65" si="404">Q63*-1</f>
        <v>273000</v>
      </c>
      <c r="AA63" s="9">
        <f>OON!O63+OON!S63</f>
        <v>0</v>
      </c>
      <c r="AB63" s="9">
        <f t="shared" ref="AB63:AB65" si="405">SUM(Y63:AA63)</f>
        <v>352080</v>
      </c>
      <c r="AC63" s="9">
        <f t="shared" ref="AC63:AC65" si="406">X63+AB63</f>
        <v>79080</v>
      </c>
      <c r="AD63" s="9">
        <f t="shared" ref="AD63:AD65" si="407">ROUND((X63+Y63+Z63)*33.8%,0)</f>
        <v>26729</v>
      </c>
      <c r="AE63" s="9">
        <f t="shared" ref="AE63:AE65" si="408">ROUND(X63*1%,0)</f>
        <v>-2730</v>
      </c>
      <c r="AF63" s="28"/>
      <c r="AG63" s="28"/>
      <c r="AH63" s="28"/>
      <c r="AI63" s="9">
        <f t="shared" ref="AI63:AI65" si="409">AF63+AG63+AH63</f>
        <v>0</v>
      </c>
      <c r="AJ63" s="46">
        <f>OON!AC63</f>
        <v>-0.12</v>
      </c>
      <c r="AK63" s="46">
        <f>OON!AD63</f>
        <v>-0.42</v>
      </c>
      <c r="AL63" s="46"/>
      <c r="AM63" s="46"/>
      <c r="AN63" s="46"/>
      <c r="AO63" s="46"/>
      <c r="AP63" s="46"/>
      <c r="AQ63" s="46"/>
      <c r="AR63" s="46"/>
      <c r="AS63" s="46">
        <f t="shared" ref="AS63:AS65" si="410">AJ63+AL63+AM63+AP63+AR63+AN63</f>
        <v>-0.12</v>
      </c>
      <c r="AT63" s="46">
        <f t="shared" ref="AT63:AT65" si="411">AK63+AQ63+AO63</f>
        <v>-0.42</v>
      </c>
      <c r="AU63" s="46">
        <f t="shared" ref="AU63:AU65" si="412">AS63+AT63</f>
        <v>-0.54</v>
      </c>
      <c r="AV63" s="9">
        <f t="shared" ref="AV63:AV65" si="413">AW63+AX63+AY63+AZ63+BA63</f>
        <v>85521698</v>
      </c>
      <c r="AW63" s="9">
        <f t="shared" ref="AW63:AW65" si="414">I63+X63</f>
        <v>62557177</v>
      </c>
      <c r="AX63" s="9">
        <f t="shared" ref="AX63:AX65" si="415">J63+AB63</f>
        <v>352080</v>
      </c>
      <c r="AY63" s="9">
        <f t="shared" ref="AY63:AY65" si="416">K63+AD63</f>
        <v>21263329</v>
      </c>
      <c r="AZ63" s="9">
        <f t="shared" ref="AZ63:AZ65" si="417">L63+AE63</f>
        <v>625572</v>
      </c>
      <c r="BA63" s="9">
        <f t="shared" ref="BA63:BA65" si="418">M63+AI63</f>
        <v>723540</v>
      </c>
      <c r="BB63" s="46">
        <f t="shared" ref="BB63:BB65" si="419">BC63+BD63</f>
        <v>99.377299999999991</v>
      </c>
      <c r="BC63" s="46">
        <f t="shared" ref="BC63:BC65" si="420">O63+AS63</f>
        <v>79.454599999999999</v>
      </c>
      <c r="BD63" s="46">
        <f t="shared" ref="BD63:BD65" si="421">P63+AT63</f>
        <v>19.922699999999999</v>
      </c>
      <c r="BE63" s="169"/>
    </row>
    <row r="64" spans="1:57" x14ac:dyDescent="0.25">
      <c r="A64" s="5">
        <v>1421</v>
      </c>
      <c r="B64" s="2">
        <v>600020398</v>
      </c>
      <c r="C64" s="7">
        <v>46747991</v>
      </c>
      <c r="D64" s="27" t="s">
        <v>244</v>
      </c>
      <c r="E64" s="19">
        <v>3122</v>
      </c>
      <c r="F64" s="19" t="s">
        <v>109</v>
      </c>
      <c r="G64" s="19" t="s">
        <v>95</v>
      </c>
      <c r="H64" s="9">
        <f t="shared" si="400"/>
        <v>0</v>
      </c>
      <c r="I64" s="9"/>
      <c r="J64" s="9"/>
      <c r="K64" s="9">
        <f t="shared" si="401"/>
        <v>0</v>
      </c>
      <c r="L64" s="9">
        <f t="shared" si="402"/>
        <v>0</v>
      </c>
      <c r="M64" s="9"/>
      <c r="N64" s="105"/>
      <c r="O64" s="105"/>
      <c r="P64" s="105"/>
      <c r="Q64" s="9">
        <f>OON!V64+OON!W64</f>
        <v>0</v>
      </c>
      <c r="R64" s="49"/>
      <c r="S64" s="49"/>
      <c r="T64" s="49"/>
      <c r="U64" s="49"/>
      <c r="V64" s="49"/>
      <c r="W64" s="49"/>
      <c r="X64" s="9">
        <f t="shared" si="403"/>
        <v>0</v>
      </c>
      <c r="Y64" s="9">
        <f>OON!K64</f>
        <v>0</v>
      </c>
      <c r="Z64" s="9">
        <f t="shared" si="404"/>
        <v>0</v>
      </c>
      <c r="AA64" s="9">
        <f>OON!O64+OON!S64</f>
        <v>0</v>
      </c>
      <c r="AB64" s="9">
        <f t="shared" si="405"/>
        <v>0</v>
      </c>
      <c r="AC64" s="9">
        <f t="shared" si="406"/>
        <v>0</v>
      </c>
      <c r="AD64" s="9">
        <f t="shared" si="407"/>
        <v>0</v>
      </c>
      <c r="AE64" s="9">
        <f t="shared" si="408"/>
        <v>0</v>
      </c>
      <c r="AF64" s="49"/>
      <c r="AG64" s="49"/>
      <c r="AH64" s="49"/>
      <c r="AI64" s="9">
        <f t="shared" si="409"/>
        <v>0</v>
      </c>
      <c r="AJ64" s="46">
        <f>OON!AC64</f>
        <v>0</v>
      </c>
      <c r="AK64" s="46">
        <f>OON!AD64</f>
        <v>0</v>
      </c>
      <c r="AL64" s="46"/>
      <c r="AM64" s="46"/>
      <c r="AN64" s="46"/>
      <c r="AO64" s="46"/>
      <c r="AP64" s="46"/>
      <c r="AQ64" s="46"/>
      <c r="AR64" s="46"/>
      <c r="AS64" s="46">
        <f t="shared" si="410"/>
        <v>0</v>
      </c>
      <c r="AT64" s="46">
        <f t="shared" si="411"/>
        <v>0</v>
      </c>
      <c r="AU64" s="46">
        <f t="shared" si="412"/>
        <v>0</v>
      </c>
      <c r="AV64" s="9">
        <f t="shared" si="413"/>
        <v>0</v>
      </c>
      <c r="AW64" s="9">
        <f t="shared" si="414"/>
        <v>0</v>
      </c>
      <c r="AX64" s="9">
        <f t="shared" si="415"/>
        <v>0</v>
      </c>
      <c r="AY64" s="9">
        <f t="shared" si="416"/>
        <v>0</v>
      </c>
      <c r="AZ64" s="9">
        <f t="shared" si="417"/>
        <v>0</v>
      </c>
      <c r="BA64" s="9">
        <f t="shared" si="418"/>
        <v>0</v>
      </c>
      <c r="BB64" s="46">
        <f t="shared" si="419"/>
        <v>0</v>
      </c>
      <c r="BC64" s="46">
        <f t="shared" si="420"/>
        <v>0</v>
      </c>
      <c r="BD64" s="46">
        <f t="shared" si="421"/>
        <v>0</v>
      </c>
      <c r="BE64" s="169"/>
    </row>
    <row r="65" spans="1:57" x14ac:dyDescent="0.25">
      <c r="A65" s="5">
        <v>1421</v>
      </c>
      <c r="B65" s="2">
        <v>600020398</v>
      </c>
      <c r="C65" s="7">
        <v>46747991</v>
      </c>
      <c r="D65" s="27" t="s">
        <v>244</v>
      </c>
      <c r="E65" s="2">
        <v>3150</v>
      </c>
      <c r="F65" s="2" t="s">
        <v>31</v>
      </c>
      <c r="G65" s="2" t="s">
        <v>19</v>
      </c>
      <c r="H65" s="9">
        <f t="shared" si="400"/>
        <v>425210</v>
      </c>
      <c r="I65" s="9">
        <v>315438</v>
      </c>
      <c r="J65" s="9"/>
      <c r="K65" s="9">
        <f t="shared" si="401"/>
        <v>106618</v>
      </c>
      <c r="L65" s="9">
        <f t="shared" si="402"/>
        <v>3154</v>
      </c>
      <c r="M65" s="9">
        <v>0</v>
      </c>
      <c r="N65" s="105">
        <f>O65+P65</f>
        <v>0.51719999999999999</v>
      </c>
      <c r="O65" s="105">
        <v>0.45</v>
      </c>
      <c r="P65" s="105">
        <v>6.7199999999999996E-2</v>
      </c>
      <c r="Q65" s="9">
        <f>OON!V65+OON!W65</f>
        <v>-19500</v>
      </c>
      <c r="R65" s="9"/>
      <c r="S65" s="9"/>
      <c r="T65" s="9"/>
      <c r="U65" s="9"/>
      <c r="V65" s="9"/>
      <c r="W65" s="9"/>
      <c r="X65" s="9">
        <f t="shared" si="403"/>
        <v>-19500</v>
      </c>
      <c r="Y65" s="9">
        <f>OON!K65</f>
        <v>0</v>
      </c>
      <c r="Z65" s="9">
        <f t="shared" si="404"/>
        <v>19500</v>
      </c>
      <c r="AA65" s="9">
        <f>OON!O65+OON!S65</f>
        <v>0</v>
      </c>
      <c r="AB65" s="9">
        <f t="shared" si="405"/>
        <v>19500</v>
      </c>
      <c r="AC65" s="9">
        <f t="shared" si="406"/>
        <v>0</v>
      </c>
      <c r="AD65" s="9">
        <f t="shared" si="407"/>
        <v>0</v>
      </c>
      <c r="AE65" s="9">
        <f t="shared" si="408"/>
        <v>-195</v>
      </c>
      <c r="AF65" s="9"/>
      <c r="AG65" s="9"/>
      <c r="AH65" s="9"/>
      <c r="AI65" s="9">
        <f t="shared" si="409"/>
        <v>0</v>
      </c>
      <c r="AJ65" s="46">
        <f>OON!AC65</f>
        <v>-0.03</v>
      </c>
      <c r="AK65" s="46">
        <f>OON!AD65</f>
        <v>0</v>
      </c>
      <c r="AL65" s="46"/>
      <c r="AM65" s="46"/>
      <c r="AN65" s="46"/>
      <c r="AO65" s="46"/>
      <c r="AP65" s="46"/>
      <c r="AQ65" s="46"/>
      <c r="AR65" s="46"/>
      <c r="AS65" s="46">
        <f t="shared" si="410"/>
        <v>-0.03</v>
      </c>
      <c r="AT65" s="46">
        <f t="shared" si="411"/>
        <v>0</v>
      </c>
      <c r="AU65" s="46">
        <f t="shared" si="412"/>
        <v>-0.03</v>
      </c>
      <c r="AV65" s="9">
        <f t="shared" si="413"/>
        <v>425015</v>
      </c>
      <c r="AW65" s="9">
        <f t="shared" si="414"/>
        <v>295938</v>
      </c>
      <c r="AX65" s="9">
        <f t="shared" si="415"/>
        <v>19500</v>
      </c>
      <c r="AY65" s="9">
        <f t="shared" si="416"/>
        <v>106618</v>
      </c>
      <c r="AZ65" s="9">
        <f t="shared" si="417"/>
        <v>2959</v>
      </c>
      <c r="BA65" s="9">
        <f t="shared" si="418"/>
        <v>0</v>
      </c>
      <c r="BB65" s="46">
        <f t="shared" si="419"/>
        <v>0.48720000000000002</v>
      </c>
      <c r="BC65" s="46">
        <f t="shared" si="420"/>
        <v>0.42000000000000004</v>
      </c>
      <c r="BD65" s="46">
        <f t="shared" si="421"/>
        <v>6.7199999999999996E-2</v>
      </c>
      <c r="BE65" s="169"/>
    </row>
    <row r="66" spans="1:57" x14ac:dyDescent="0.25">
      <c r="A66" s="29">
        <v>1421</v>
      </c>
      <c r="B66" s="30">
        <v>600020398</v>
      </c>
      <c r="C66" s="31"/>
      <c r="D66" s="32" t="s">
        <v>244</v>
      </c>
      <c r="E66" s="30"/>
      <c r="F66" s="30"/>
      <c r="G66" s="30"/>
      <c r="H66" s="33">
        <f t="shared" ref="H66:O66" si="422">SUM(H63:H65)</f>
        <v>85843829</v>
      </c>
      <c r="I66" s="33">
        <f t="shared" si="422"/>
        <v>63145615</v>
      </c>
      <c r="J66" s="33">
        <f t="shared" si="422"/>
        <v>0</v>
      </c>
      <c r="K66" s="33">
        <f t="shared" si="422"/>
        <v>21343218</v>
      </c>
      <c r="L66" s="33">
        <f t="shared" si="422"/>
        <v>631456</v>
      </c>
      <c r="M66" s="33">
        <f t="shared" si="422"/>
        <v>723540</v>
      </c>
      <c r="N66" s="106">
        <f t="shared" si="422"/>
        <v>100.43450000000001</v>
      </c>
      <c r="O66" s="106">
        <f t="shared" si="422"/>
        <v>80.024600000000007</v>
      </c>
      <c r="P66" s="106">
        <f t="shared" ref="P66" si="423">SUM(P63:P65)</f>
        <v>20.4099</v>
      </c>
      <c r="Q66" s="33">
        <f t="shared" ref="Q66:BD66" si="424">SUM(Q63:Q65)</f>
        <v>-292500</v>
      </c>
      <c r="R66" s="33">
        <f t="shared" si="424"/>
        <v>0</v>
      </c>
      <c r="S66" s="33">
        <f t="shared" si="424"/>
        <v>0</v>
      </c>
      <c r="T66" s="33">
        <f t="shared" si="424"/>
        <v>0</v>
      </c>
      <c r="U66" s="33">
        <f t="shared" si="424"/>
        <v>0</v>
      </c>
      <c r="V66" s="33">
        <f t="shared" si="424"/>
        <v>0</v>
      </c>
      <c r="W66" s="33">
        <f t="shared" si="424"/>
        <v>0</v>
      </c>
      <c r="X66" s="33">
        <f t="shared" si="424"/>
        <v>-292500</v>
      </c>
      <c r="Y66" s="33">
        <f t="shared" si="424"/>
        <v>79080</v>
      </c>
      <c r="Z66" s="33">
        <f t="shared" si="424"/>
        <v>292500</v>
      </c>
      <c r="AA66" s="33">
        <f t="shared" si="424"/>
        <v>0</v>
      </c>
      <c r="AB66" s="33">
        <f t="shared" si="424"/>
        <v>371580</v>
      </c>
      <c r="AC66" s="33">
        <f t="shared" si="424"/>
        <v>79080</v>
      </c>
      <c r="AD66" s="33">
        <f t="shared" si="424"/>
        <v>26729</v>
      </c>
      <c r="AE66" s="33">
        <f t="shared" si="424"/>
        <v>-2925</v>
      </c>
      <c r="AF66" s="33">
        <f t="shared" si="424"/>
        <v>0</v>
      </c>
      <c r="AG66" s="33">
        <f t="shared" si="424"/>
        <v>0</v>
      </c>
      <c r="AH66" s="33">
        <f t="shared" si="424"/>
        <v>0</v>
      </c>
      <c r="AI66" s="33">
        <f t="shared" si="424"/>
        <v>0</v>
      </c>
      <c r="AJ66" s="47">
        <f t="shared" si="424"/>
        <v>-0.15</v>
      </c>
      <c r="AK66" s="47">
        <f t="shared" si="424"/>
        <v>-0.42</v>
      </c>
      <c r="AL66" s="47">
        <f t="shared" si="424"/>
        <v>0</v>
      </c>
      <c r="AM66" s="47">
        <f t="shared" si="424"/>
        <v>0</v>
      </c>
      <c r="AN66" s="47">
        <f t="shared" si="424"/>
        <v>0</v>
      </c>
      <c r="AO66" s="47">
        <f t="shared" si="424"/>
        <v>0</v>
      </c>
      <c r="AP66" s="47">
        <f t="shared" si="424"/>
        <v>0</v>
      </c>
      <c r="AQ66" s="47">
        <f t="shared" si="424"/>
        <v>0</v>
      </c>
      <c r="AR66" s="47">
        <f t="shared" si="424"/>
        <v>0</v>
      </c>
      <c r="AS66" s="47">
        <f t="shared" si="424"/>
        <v>-0.15</v>
      </c>
      <c r="AT66" s="47">
        <f t="shared" si="424"/>
        <v>-0.42</v>
      </c>
      <c r="AU66" s="47">
        <f t="shared" si="424"/>
        <v>-0.57000000000000006</v>
      </c>
      <c r="AV66" s="33">
        <f t="shared" si="424"/>
        <v>85946713</v>
      </c>
      <c r="AW66" s="33">
        <f t="shared" si="424"/>
        <v>62853115</v>
      </c>
      <c r="AX66" s="33">
        <f t="shared" si="424"/>
        <v>371580</v>
      </c>
      <c r="AY66" s="33">
        <f t="shared" si="424"/>
        <v>21369947</v>
      </c>
      <c r="AZ66" s="33">
        <f t="shared" si="424"/>
        <v>628531</v>
      </c>
      <c r="BA66" s="33">
        <f t="shared" si="424"/>
        <v>723540</v>
      </c>
      <c r="BB66" s="47">
        <f t="shared" si="424"/>
        <v>99.864499999999992</v>
      </c>
      <c r="BC66" s="47">
        <f t="shared" si="424"/>
        <v>79.874600000000001</v>
      </c>
      <c r="BD66" s="47">
        <f t="shared" si="424"/>
        <v>19.989899999999999</v>
      </c>
      <c r="BE66" s="168">
        <f>AV66-H66</f>
        <v>102884</v>
      </c>
    </row>
    <row r="67" spans="1:57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9">
        <f t="shared" ref="H67:H70" si="425">I67+J67+K67+L67+M67</f>
        <v>37062759</v>
      </c>
      <c r="I67" s="9">
        <v>27309844</v>
      </c>
      <c r="J67" s="9"/>
      <c r="K67" s="9">
        <f t="shared" ref="K67:K70" si="426">ROUND(I67*33.8%,0)</f>
        <v>9230727</v>
      </c>
      <c r="L67" s="9">
        <f t="shared" ref="L67:L70" si="427">ROUND(I67*1%,0)</f>
        <v>273098</v>
      </c>
      <c r="M67" s="9">
        <v>249090</v>
      </c>
      <c r="N67" s="105">
        <f>O67+P67</f>
        <v>49.799800000000005</v>
      </c>
      <c r="O67" s="105">
        <v>39.521000000000001</v>
      </c>
      <c r="P67" s="105">
        <v>10.2788</v>
      </c>
      <c r="Q67" s="9">
        <f>OON!V67+OON!W67</f>
        <v>-204750</v>
      </c>
      <c r="R67" s="28"/>
      <c r="S67" s="28"/>
      <c r="T67" s="28"/>
      <c r="U67" s="28"/>
      <c r="V67" s="28"/>
      <c r="W67" s="28"/>
      <c r="X67" s="9">
        <f t="shared" ref="X67:X70" si="428">SUM(Q67:W67)</f>
        <v>-204750</v>
      </c>
      <c r="Y67" s="9">
        <f>OON!K67</f>
        <v>0</v>
      </c>
      <c r="Z67" s="9">
        <f t="shared" ref="Z67:Z70" si="429">Q67*-1</f>
        <v>204750</v>
      </c>
      <c r="AA67" s="9">
        <f>OON!O67+OON!S67</f>
        <v>0</v>
      </c>
      <c r="AB67" s="9">
        <f t="shared" ref="AB67:AB70" si="430">SUM(Y67:AA67)</f>
        <v>204750</v>
      </c>
      <c r="AC67" s="9">
        <f t="shared" ref="AC67:AC70" si="431">X67+AB67</f>
        <v>0</v>
      </c>
      <c r="AD67" s="9">
        <f t="shared" ref="AD67:AD70" si="432">ROUND((X67+Y67+Z67)*33.8%,0)</f>
        <v>0</v>
      </c>
      <c r="AE67" s="9">
        <f t="shared" ref="AE67:AE70" si="433">ROUND(X67*1%,0)</f>
        <v>-2048</v>
      </c>
      <c r="AF67" s="28"/>
      <c r="AG67" s="28"/>
      <c r="AH67" s="28"/>
      <c r="AI67" s="9">
        <f t="shared" ref="AI67:AI70" si="434">AF67+AG67+AH67</f>
        <v>0</v>
      </c>
      <c r="AJ67" s="46">
        <f>OON!AC67</f>
        <v>0</v>
      </c>
      <c r="AK67" s="46">
        <f>OON!AD67</f>
        <v>-0.55000000000000004</v>
      </c>
      <c r="AL67" s="46"/>
      <c r="AM67" s="46"/>
      <c r="AN67" s="46"/>
      <c r="AO67" s="46"/>
      <c r="AP67" s="46"/>
      <c r="AQ67" s="46"/>
      <c r="AR67" s="46"/>
      <c r="AS67" s="46">
        <f t="shared" ref="AS67:AS70" si="435">AJ67+AL67+AM67+AP67+AR67+AN67</f>
        <v>0</v>
      </c>
      <c r="AT67" s="46">
        <f t="shared" ref="AT67:AT70" si="436">AK67+AQ67+AO67</f>
        <v>-0.55000000000000004</v>
      </c>
      <c r="AU67" s="46">
        <f t="shared" ref="AU67:AU70" si="437">AS67+AT67</f>
        <v>-0.55000000000000004</v>
      </c>
      <c r="AV67" s="9">
        <f t="shared" ref="AV67:AV70" si="438">AW67+AX67+AY67+AZ67+BA67</f>
        <v>37060711</v>
      </c>
      <c r="AW67" s="9">
        <f t="shared" ref="AW67:AW70" si="439">I67+X67</f>
        <v>27105094</v>
      </c>
      <c r="AX67" s="9">
        <f t="shared" ref="AX67:AX70" si="440">J67+AB67</f>
        <v>204750</v>
      </c>
      <c r="AY67" s="9">
        <f t="shared" ref="AY67:AY70" si="441">K67+AD67</f>
        <v>9230727</v>
      </c>
      <c r="AZ67" s="9">
        <f t="shared" ref="AZ67:AZ70" si="442">L67+AE67</f>
        <v>271050</v>
      </c>
      <c r="BA67" s="9">
        <f t="shared" ref="BA67:BA70" si="443">M67+AI67</f>
        <v>249090</v>
      </c>
      <c r="BB67" s="46">
        <f t="shared" ref="BB67:BB70" si="444">BC67+BD67</f>
        <v>49.2498</v>
      </c>
      <c r="BC67" s="46">
        <f t="shared" ref="BC67:BC70" si="445">O67+AS67</f>
        <v>39.521000000000001</v>
      </c>
      <c r="BD67" s="46">
        <f t="shared" ref="BD67:BD70" si="446">P67+AT67</f>
        <v>9.7287999999999997</v>
      </c>
      <c r="BE67" s="169"/>
    </row>
    <row r="68" spans="1:57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109</v>
      </c>
      <c r="G68" s="19" t="s">
        <v>95</v>
      </c>
      <c r="H68" s="9">
        <f t="shared" si="425"/>
        <v>0</v>
      </c>
      <c r="I68" s="9"/>
      <c r="J68" s="9"/>
      <c r="K68" s="9">
        <f t="shared" si="426"/>
        <v>0</v>
      </c>
      <c r="L68" s="9">
        <f t="shared" si="427"/>
        <v>0</v>
      </c>
      <c r="M68" s="9"/>
      <c r="N68" s="105"/>
      <c r="O68" s="105"/>
      <c r="P68" s="105"/>
      <c r="Q68" s="9">
        <f>OON!V68+OON!W68</f>
        <v>0</v>
      </c>
      <c r="R68" s="49"/>
      <c r="S68" s="49"/>
      <c r="T68" s="49"/>
      <c r="U68" s="49"/>
      <c r="V68" s="49"/>
      <c r="W68" s="49"/>
      <c r="X68" s="9">
        <f t="shared" si="428"/>
        <v>0</v>
      </c>
      <c r="Y68" s="9">
        <f>OON!K68</f>
        <v>0</v>
      </c>
      <c r="Z68" s="9">
        <f t="shared" si="429"/>
        <v>0</v>
      </c>
      <c r="AA68" s="9">
        <f>OON!O68+OON!S68</f>
        <v>0</v>
      </c>
      <c r="AB68" s="9">
        <f t="shared" si="430"/>
        <v>0</v>
      </c>
      <c r="AC68" s="9">
        <f t="shared" si="431"/>
        <v>0</v>
      </c>
      <c r="AD68" s="9">
        <f t="shared" si="432"/>
        <v>0</v>
      </c>
      <c r="AE68" s="9">
        <f t="shared" si="433"/>
        <v>0</v>
      </c>
      <c r="AF68" s="49"/>
      <c r="AG68" s="49"/>
      <c r="AH68" s="49"/>
      <c r="AI68" s="9">
        <f t="shared" si="434"/>
        <v>0</v>
      </c>
      <c r="AJ68" s="46">
        <f>OON!AC68</f>
        <v>0</v>
      </c>
      <c r="AK68" s="46">
        <f>OON!AD68</f>
        <v>0</v>
      </c>
      <c r="AL68" s="46"/>
      <c r="AM68" s="46"/>
      <c r="AN68" s="46"/>
      <c r="AO68" s="46"/>
      <c r="AP68" s="46"/>
      <c r="AQ68" s="46"/>
      <c r="AR68" s="46"/>
      <c r="AS68" s="46">
        <f t="shared" si="435"/>
        <v>0</v>
      </c>
      <c r="AT68" s="46">
        <f t="shared" si="436"/>
        <v>0</v>
      </c>
      <c r="AU68" s="46">
        <f t="shared" si="437"/>
        <v>0</v>
      </c>
      <c r="AV68" s="9">
        <f t="shared" si="438"/>
        <v>0</v>
      </c>
      <c r="AW68" s="9">
        <f t="shared" si="439"/>
        <v>0</v>
      </c>
      <c r="AX68" s="9">
        <f t="shared" si="440"/>
        <v>0</v>
      </c>
      <c r="AY68" s="9">
        <f t="shared" si="441"/>
        <v>0</v>
      </c>
      <c r="AZ68" s="9">
        <f t="shared" si="442"/>
        <v>0</v>
      </c>
      <c r="BA68" s="9">
        <f t="shared" si="443"/>
        <v>0</v>
      </c>
      <c r="BB68" s="46">
        <f t="shared" si="444"/>
        <v>0</v>
      </c>
      <c r="BC68" s="46">
        <f t="shared" si="445"/>
        <v>0</v>
      </c>
      <c r="BD68" s="46">
        <f t="shared" si="446"/>
        <v>0</v>
      </c>
      <c r="BE68" s="169"/>
    </row>
    <row r="69" spans="1:57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95</v>
      </c>
      <c r="H69" s="9">
        <f t="shared" si="425"/>
        <v>791809</v>
      </c>
      <c r="I69" s="9">
        <v>581848</v>
      </c>
      <c r="J69" s="9"/>
      <c r="K69" s="9">
        <f t="shared" si="426"/>
        <v>196665</v>
      </c>
      <c r="L69" s="9">
        <f t="shared" si="427"/>
        <v>5818</v>
      </c>
      <c r="M69" s="9">
        <v>7478</v>
      </c>
      <c r="N69" s="105">
        <v>1.87</v>
      </c>
      <c r="O69" s="105">
        <v>0</v>
      </c>
      <c r="P69" s="105">
        <f>N69</f>
        <v>1.87</v>
      </c>
      <c r="Q69" s="9">
        <f>OON!V69+OON!W69</f>
        <v>-13000</v>
      </c>
      <c r="R69" s="49"/>
      <c r="S69" s="49"/>
      <c r="T69" s="49"/>
      <c r="U69" s="49"/>
      <c r="V69" s="49"/>
      <c r="W69" s="49"/>
      <c r="X69" s="9">
        <f t="shared" si="428"/>
        <v>-13000</v>
      </c>
      <c r="Y69" s="9">
        <f>OON!K69</f>
        <v>0</v>
      </c>
      <c r="Z69" s="9">
        <f t="shared" si="429"/>
        <v>13000</v>
      </c>
      <c r="AA69" s="9">
        <f>OON!O69+OON!S69</f>
        <v>0</v>
      </c>
      <c r="AB69" s="9">
        <f t="shared" si="430"/>
        <v>13000</v>
      </c>
      <c r="AC69" s="9">
        <f t="shared" si="431"/>
        <v>0</v>
      </c>
      <c r="AD69" s="9">
        <f t="shared" si="432"/>
        <v>0</v>
      </c>
      <c r="AE69" s="9">
        <f t="shared" si="433"/>
        <v>-130</v>
      </c>
      <c r="AF69" s="49"/>
      <c r="AG69" s="49"/>
      <c r="AH69" s="49"/>
      <c r="AI69" s="9">
        <f t="shared" si="434"/>
        <v>0</v>
      </c>
      <c r="AJ69" s="46">
        <f>OON!AC69</f>
        <v>0</v>
      </c>
      <c r="AK69" s="46">
        <f>OON!AD69</f>
        <v>0</v>
      </c>
      <c r="AL69" s="46"/>
      <c r="AM69" s="46"/>
      <c r="AN69" s="46"/>
      <c r="AO69" s="46"/>
      <c r="AP69" s="46"/>
      <c r="AQ69" s="46"/>
      <c r="AR69" s="46"/>
      <c r="AS69" s="46">
        <f t="shared" si="435"/>
        <v>0</v>
      </c>
      <c r="AT69" s="46">
        <f t="shared" si="436"/>
        <v>0</v>
      </c>
      <c r="AU69" s="46">
        <f t="shared" si="437"/>
        <v>0</v>
      </c>
      <c r="AV69" s="9">
        <f t="shared" si="438"/>
        <v>791679</v>
      </c>
      <c r="AW69" s="9">
        <f t="shared" si="439"/>
        <v>568848</v>
      </c>
      <c r="AX69" s="9">
        <f t="shared" si="440"/>
        <v>13000</v>
      </c>
      <c r="AY69" s="9">
        <f t="shared" si="441"/>
        <v>196665</v>
      </c>
      <c r="AZ69" s="9">
        <f t="shared" si="442"/>
        <v>5688</v>
      </c>
      <c r="BA69" s="9">
        <f t="shared" si="443"/>
        <v>7478</v>
      </c>
      <c r="BB69" s="46">
        <f t="shared" si="444"/>
        <v>1.87</v>
      </c>
      <c r="BC69" s="46">
        <f t="shared" si="445"/>
        <v>0</v>
      </c>
      <c r="BD69" s="46">
        <f t="shared" si="446"/>
        <v>1.87</v>
      </c>
      <c r="BE69" s="169"/>
    </row>
    <row r="70" spans="1:57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95</v>
      </c>
      <c r="H70" s="9">
        <f t="shared" si="425"/>
        <v>2879366</v>
      </c>
      <c r="I70" s="9">
        <v>2124188</v>
      </c>
      <c r="J70" s="9"/>
      <c r="K70" s="9">
        <f t="shared" si="426"/>
        <v>717976</v>
      </c>
      <c r="L70" s="9">
        <f t="shared" si="427"/>
        <v>21242</v>
      </c>
      <c r="M70" s="9">
        <v>15960</v>
      </c>
      <c r="N70" s="105">
        <v>4.84</v>
      </c>
      <c r="O70" s="105">
        <v>3.53</v>
      </c>
      <c r="P70" s="105">
        <f>N70-O70</f>
        <v>1.31</v>
      </c>
      <c r="Q70" s="9">
        <f>OON!V70+OON!W70</f>
        <v>-9750</v>
      </c>
      <c r="R70" s="49"/>
      <c r="S70" s="49"/>
      <c r="T70" s="49"/>
      <c r="U70" s="49"/>
      <c r="V70" s="49"/>
      <c r="W70" s="49"/>
      <c r="X70" s="9">
        <f t="shared" si="428"/>
        <v>-9750</v>
      </c>
      <c r="Y70" s="9">
        <f>OON!K70</f>
        <v>0</v>
      </c>
      <c r="Z70" s="9">
        <f t="shared" si="429"/>
        <v>9750</v>
      </c>
      <c r="AA70" s="9">
        <f>OON!O70+OON!S70</f>
        <v>0</v>
      </c>
      <c r="AB70" s="9">
        <f t="shared" si="430"/>
        <v>9750</v>
      </c>
      <c r="AC70" s="9">
        <f t="shared" si="431"/>
        <v>0</v>
      </c>
      <c r="AD70" s="9">
        <f t="shared" si="432"/>
        <v>0</v>
      </c>
      <c r="AE70" s="9">
        <f t="shared" si="433"/>
        <v>-98</v>
      </c>
      <c r="AF70" s="49"/>
      <c r="AG70" s="49"/>
      <c r="AH70" s="49"/>
      <c r="AI70" s="9">
        <f t="shared" si="434"/>
        <v>0</v>
      </c>
      <c r="AJ70" s="46">
        <f>OON!AC70</f>
        <v>0</v>
      </c>
      <c r="AK70" s="46">
        <f>OON!AD70</f>
        <v>0</v>
      </c>
      <c r="AL70" s="46"/>
      <c r="AM70" s="46"/>
      <c r="AN70" s="46"/>
      <c r="AO70" s="46"/>
      <c r="AP70" s="46"/>
      <c r="AQ70" s="46"/>
      <c r="AR70" s="46"/>
      <c r="AS70" s="46">
        <f t="shared" si="435"/>
        <v>0</v>
      </c>
      <c r="AT70" s="46">
        <f t="shared" si="436"/>
        <v>0</v>
      </c>
      <c r="AU70" s="46">
        <f t="shared" si="437"/>
        <v>0</v>
      </c>
      <c r="AV70" s="9">
        <f t="shared" si="438"/>
        <v>2879268</v>
      </c>
      <c r="AW70" s="9">
        <f t="shared" si="439"/>
        <v>2114438</v>
      </c>
      <c r="AX70" s="9">
        <f t="shared" si="440"/>
        <v>9750</v>
      </c>
      <c r="AY70" s="9">
        <f t="shared" si="441"/>
        <v>717976</v>
      </c>
      <c r="AZ70" s="9">
        <f t="shared" si="442"/>
        <v>21144</v>
      </c>
      <c r="BA70" s="9">
        <f t="shared" si="443"/>
        <v>15960</v>
      </c>
      <c r="BB70" s="46">
        <f t="shared" si="444"/>
        <v>4.84</v>
      </c>
      <c r="BC70" s="46">
        <f t="shared" si="445"/>
        <v>3.53</v>
      </c>
      <c r="BD70" s="46">
        <f t="shared" si="446"/>
        <v>1.31</v>
      </c>
      <c r="BE70" s="169"/>
    </row>
    <row r="71" spans="1:57" x14ac:dyDescent="0.25">
      <c r="A71" s="29">
        <v>1424</v>
      </c>
      <c r="B71" s="30">
        <v>600020347</v>
      </c>
      <c r="C71" s="31"/>
      <c r="D71" s="32" t="s">
        <v>159</v>
      </c>
      <c r="E71" s="30"/>
      <c r="F71" s="30"/>
      <c r="G71" s="31"/>
      <c r="H71" s="33">
        <f t="shared" ref="H71:O71" si="447">SUM(H67:H70)</f>
        <v>40733934</v>
      </c>
      <c r="I71" s="33">
        <f t="shared" si="447"/>
        <v>30015880</v>
      </c>
      <c r="J71" s="33">
        <f t="shared" si="447"/>
        <v>0</v>
      </c>
      <c r="K71" s="33">
        <f t="shared" si="447"/>
        <v>10145368</v>
      </c>
      <c r="L71" s="33">
        <f t="shared" si="447"/>
        <v>300158</v>
      </c>
      <c r="M71" s="33">
        <f t="shared" si="447"/>
        <v>272528</v>
      </c>
      <c r="N71" s="106">
        <f t="shared" si="447"/>
        <v>56.509799999999998</v>
      </c>
      <c r="O71" s="106">
        <f t="shared" si="447"/>
        <v>43.051000000000002</v>
      </c>
      <c r="P71" s="106">
        <f t="shared" ref="P71" si="448">SUM(P67:P70)</f>
        <v>13.458800000000002</v>
      </c>
      <c r="Q71" s="50">
        <f t="shared" ref="Q71:BD71" si="449">SUM(Q67:Q70)</f>
        <v>-227500</v>
      </c>
      <c r="R71" s="50">
        <f t="shared" si="449"/>
        <v>0</v>
      </c>
      <c r="S71" s="50">
        <f t="shared" si="449"/>
        <v>0</v>
      </c>
      <c r="T71" s="50">
        <f t="shared" si="449"/>
        <v>0</v>
      </c>
      <c r="U71" s="50">
        <f t="shared" si="449"/>
        <v>0</v>
      </c>
      <c r="V71" s="50">
        <f t="shared" si="449"/>
        <v>0</v>
      </c>
      <c r="W71" s="50">
        <f t="shared" si="449"/>
        <v>0</v>
      </c>
      <c r="X71" s="50">
        <f t="shared" si="449"/>
        <v>-227500</v>
      </c>
      <c r="Y71" s="50">
        <f t="shared" si="449"/>
        <v>0</v>
      </c>
      <c r="Z71" s="50">
        <f t="shared" si="449"/>
        <v>227500</v>
      </c>
      <c r="AA71" s="50">
        <f t="shared" si="449"/>
        <v>0</v>
      </c>
      <c r="AB71" s="50">
        <f t="shared" si="449"/>
        <v>227500</v>
      </c>
      <c r="AC71" s="50">
        <f t="shared" si="449"/>
        <v>0</v>
      </c>
      <c r="AD71" s="50">
        <f t="shared" si="449"/>
        <v>0</v>
      </c>
      <c r="AE71" s="50">
        <f t="shared" si="449"/>
        <v>-2276</v>
      </c>
      <c r="AF71" s="50">
        <f t="shared" si="449"/>
        <v>0</v>
      </c>
      <c r="AG71" s="50">
        <f t="shared" si="449"/>
        <v>0</v>
      </c>
      <c r="AH71" s="50">
        <f t="shared" si="449"/>
        <v>0</v>
      </c>
      <c r="AI71" s="50">
        <f t="shared" si="449"/>
        <v>0</v>
      </c>
      <c r="AJ71" s="55">
        <f t="shared" si="449"/>
        <v>0</v>
      </c>
      <c r="AK71" s="55">
        <f t="shared" si="449"/>
        <v>-0.55000000000000004</v>
      </c>
      <c r="AL71" s="47">
        <f t="shared" si="449"/>
        <v>0</v>
      </c>
      <c r="AM71" s="47">
        <f t="shared" si="449"/>
        <v>0</v>
      </c>
      <c r="AN71" s="47">
        <f t="shared" si="449"/>
        <v>0</v>
      </c>
      <c r="AO71" s="47">
        <f t="shared" si="449"/>
        <v>0</v>
      </c>
      <c r="AP71" s="47">
        <f t="shared" si="449"/>
        <v>0</v>
      </c>
      <c r="AQ71" s="47">
        <f t="shared" si="449"/>
        <v>0</v>
      </c>
      <c r="AR71" s="47">
        <f t="shared" si="449"/>
        <v>0</v>
      </c>
      <c r="AS71" s="47">
        <f t="shared" si="449"/>
        <v>0</v>
      </c>
      <c r="AT71" s="47">
        <f t="shared" si="449"/>
        <v>-0.55000000000000004</v>
      </c>
      <c r="AU71" s="47">
        <f t="shared" si="449"/>
        <v>-0.55000000000000004</v>
      </c>
      <c r="AV71" s="33">
        <f t="shared" si="449"/>
        <v>40731658</v>
      </c>
      <c r="AW71" s="33">
        <f t="shared" si="449"/>
        <v>29788380</v>
      </c>
      <c r="AX71" s="33">
        <f t="shared" si="449"/>
        <v>227500</v>
      </c>
      <c r="AY71" s="33">
        <f t="shared" si="449"/>
        <v>10145368</v>
      </c>
      <c r="AZ71" s="33">
        <f t="shared" si="449"/>
        <v>297882</v>
      </c>
      <c r="BA71" s="33">
        <f t="shared" si="449"/>
        <v>272528</v>
      </c>
      <c r="BB71" s="47">
        <f t="shared" si="449"/>
        <v>55.959800000000001</v>
      </c>
      <c r="BC71" s="47">
        <f t="shared" si="449"/>
        <v>43.051000000000002</v>
      </c>
      <c r="BD71" s="47">
        <f t="shared" si="449"/>
        <v>12.908800000000001</v>
      </c>
      <c r="BE71" s="168">
        <f>AV71-H71</f>
        <v>-2276</v>
      </c>
    </row>
    <row r="72" spans="1:57" x14ac:dyDescent="0.25">
      <c r="A72" s="25">
        <v>1425</v>
      </c>
      <c r="B72" s="6">
        <v>600010023</v>
      </c>
      <c r="C72" s="26">
        <v>62237039</v>
      </c>
      <c r="D72" s="27" t="s">
        <v>36</v>
      </c>
      <c r="E72" s="6">
        <v>3122</v>
      </c>
      <c r="F72" s="6" t="s">
        <v>18</v>
      </c>
      <c r="G72" s="6" t="s">
        <v>19</v>
      </c>
      <c r="H72" s="9">
        <f t="shared" ref="H72:H75" si="450">I72+J72+K72+L72+M72</f>
        <v>20295024</v>
      </c>
      <c r="I72" s="9">
        <v>14987800</v>
      </c>
      <c r="J72" s="9"/>
      <c r="K72" s="9">
        <f t="shared" ref="K72:K75" si="451">ROUND(I72*33.8%,0)</f>
        <v>5065876</v>
      </c>
      <c r="L72" s="9">
        <f t="shared" ref="L72:L75" si="452">ROUND(I72*1%,0)</f>
        <v>149878</v>
      </c>
      <c r="M72" s="9">
        <v>91470</v>
      </c>
      <c r="N72" s="105">
        <f>O72+P72</f>
        <v>24.190999999999999</v>
      </c>
      <c r="O72" s="105">
        <v>20.190999999999999</v>
      </c>
      <c r="P72" s="105">
        <v>4</v>
      </c>
      <c r="Q72" s="9">
        <f>OON!V72+OON!W72</f>
        <v>-83200</v>
      </c>
      <c r="R72" s="28"/>
      <c r="S72" s="28"/>
      <c r="T72" s="28"/>
      <c r="U72" s="28"/>
      <c r="V72" s="28"/>
      <c r="W72" s="28"/>
      <c r="X72" s="9">
        <f t="shared" ref="X72:X75" si="453">SUM(Q72:W72)</f>
        <v>-83200</v>
      </c>
      <c r="Y72" s="9">
        <f>OON!K72</f>
        <v>0</v>
      </c>
      <c r="Z72" s="9">
        <f t="shared" ref="Z72:Z75" si="454">Q72*-1</f>
        <v>83200</v>
      </c>
      <c r="AA72" s="9">
        <f>OON!O72+OON!S72</f>
        <v>0</v>
      </c>
      <c r="AB72" s="9">
        <f t="shared" ref="AB72:AB75" si="455">SUM(Y72:AA72)</f>
        <v>83200</v>
      </c>
      <c r="AC72" s="9">
        <f t="shared" ref="AC72:AC75" si="456">X72+AB72</f>
        <v>0</v>
      </c>
      <c r="AD72" s="9">
        <f t="shared" ref="AD72:AD75" si="457">ROUND((X72+Y72+Z72)*33.8%,0)</f>
        <v>0</v>
      </c>
      <c r="AE72" s="9">
        <f t="shared" ref="AE72:AE75" si="458">ROUND(X72*1%,0)</f>
        <v>-832</v>
      </c>
      <c r="AF72" s="28"/>
      <c r="AG72" s="28"/>
      <c r="AH72" s="28"/>
      <c r="AI72" s="9">
        <f t="shared" ref="AI72:AI75" si="459">AF72+AG72+AH72</f>
        <v>0</v>
      </c>
      <c r="AJ72" s="46">
        <f>OON!AC72</f>
        <v>-0.08</v>
      </c>
      <c r="AK72" s="46">
        <f>OON!AD72</f>
        <v>0</v>
      </c>
      <c r="AL72" s="46"/>
      <c r="AM72" s="46"/>
      <c r="AN72" s="46"/>
      <c r="AO72" s="46"/>
      <c r="AP72" s="46"/>
      <c r="AQ72" s="46"/>
      <c r="AR72" s="46"/>
      <c r="AS72" s="46">
        <f t="shared" ref="AS72:AS75" si="460">AJ72+AL72+AM72+AP72+AR72+AN72</f>
        <v>-0.08</v>
      </c>
      <c r="AT72" s="46">
        <f t="shared" ref="AT72:AT75" si="461">AK72+AQ72+AO72</f>
        <v>0</v>
      </c>
      <c r="AU72" s="46">
        <f t="shared" ref="AU72:AU75" si="462">AS72+AT72</f>
        <v>-0.08</v>
      </c>
      <c r="AV72" s="9">
        <f t="shared" ref="AV72:AV75" si="463">AW72+AX72+AY72+AZ72+BA72</f>
        <v>20294192</v>
      </c>
      <c r="AW72" s="9">
        <f t="shared" ref="AW72:AW75" si="464">I72+X72</f>
        <v>14904600</v>
      </c>
      <c r="AX72" s="9">
        <f t="shared" ref="AX72:AX75" si="465">J72+AB72</f>
        <v>83200</v>
      </c>
      <c r="AY72" s="9">
        <f t="shared" ref="AY72:AY75" si="466">K72+AD72</f>
        <v>5065876</v>
      </c>
      <c r="AZ72" s="9">
        <f t="shared" ref="AZ72:AZ75" si="467">L72+AE72</f>
        <v>149046</v>
      </c>
      <c r="BA72" s="9">
        <f t="shared" ref="BA72:BA75" si="468">M72+AI72</f>
        <v>91470</v>
      </c>
      <c r="BB72" s="46">
        <f t="shared" ref="BB72:BB75" si="469">BC72+BD72</f>
        <v>24.111000000000001</v>
      </c>
      <c r="BC72" s="46">
        <f t="shared" ref="BC72:BC75" si="470">O72+AS72</f>
        <v>20.111000000000001</v>
      </c>
      <c r="BD72" s="46">
        <f t="shared" ref="BD72:BD75" si="471">P72+AT72</f>
        <v>4</v>
      </c>
      <c r="BE72" s="169"/>
    </row>
    <row r="73" spans="1:57" x14ac:dyDescent="0.25">
      <c r="A73" s="5">
        <v>1425</v>
      </c>
      <c r="B73" s="2">
        <v>600010023</v>
      </c>
      <c r="C73" s="7">
        <v>62237039</v>
      </c>
      <c r="D73" s="8" t="s">
        <v>36</v>
      </c>
      <c r="E73" s="19">
        <v>3122</v>
      </c>
      <c r="F73" s="19" t="s">
        <v>109</v>
      </c>
      <c r="G73" s="19" t="s">
        <v>95</v>
      </c>
      <c r="H73" s="9">
        <f t="shared" si="450"/>
        <v>0</v>
      </c>
      <c r="I73" s="9"/>
      <c r="J73" s="9"/>
      <c r="K73" s="9">
        <f t="shared" si="451"/>
        <v>0</v>
      </c>
      <c r="L73" s="9">
        <f t="shared" si="452"/>
        <v>0</v>
      </c>
      <c r="M73" s="9"/>
      <c r="N73" s="105"/>
      <c r="O73" s="105"/>
      <c r="P73" s="105"/>
      <c r="Q73" s="9">
        <f>OON!V73+OON!W73</f>
        <v>0</v>
      </c>
      <c r="R73" s="49"/>
      <c r="S73" s="49">
        <v>86612</v>
      </c>
      <c r="T73" s="49"/>
      <c r="U73" s="49"/>
      <c r="V73" s="49"/>
      <c r="W73" s="49"/>
      <c r="X73" s="9">
        <f t="shared" si="453"/>
        <v>86612</v>
      </c>
      <c r="Y73" s="9">
        <f>OON!K73</f>
        <v>0</v>
      </c>
      <c r="Z73" s="9">
        <f t="shared" si="454"/>
        <v>0</v>
      </c>
      <c r="AA73" s="9">
        <f>OON!O73+OON!S73</f>
        <v>0</v>
      </c>
      <c r="AB73" s="9">
        <f t="shared" si="455"/>
        <v>0</v>
      </c>
      <c r="AC73" s="9">
        <f t="shared" si="456"/>
        <v>86612</v>
      </c>
      <c r="AD73" s="9">
        <f t="shared" si="457"/>
        <v>29275</v>
      </c>
      <c r="AE73" s="9">
        <f t="shared" si="458"/>
        <v>866</v>
      </c>
      <c r="AF73" s="49"/>
      <c r="AG73" s="49"/>
      <c r="AH73" s="49"/>
      <c r="AI73" s="9">
        <f t="shared" si="459"/>
        <v>0</v>
      </c>
      <c r="AJ73" s="46">
        <f>OON!AC73</f>
        <v>0</v>
      </c>
      <c r="AK73" s="46">
        <f>OON!AD73</f>
        <v>0</v>
      </c>
      <c r="AL73" s="46"/>
      <c r="AM73" s="46">
        <v>0.25</v>
      </c>
      <c r="AN73" s="46"/>
      <c r="AO73" s="46"/>
      <c r="AP73" s="46"/>
      <c r="AQ73" s="46"/>
      <c r="AR73" s="46"/>
      <c r="AS73" s="46">
        <f t="shared" si="460"/>
        <v>0.25</v>
      </c>
      <c r="AT73" s="46">
        <f t="shared" si="461"/>
        <v>0</v>
      </c>
      <c r="AU73" s="46">
        <f t="shared" si="462"/>
        <v>0.25</v>
      </c>
      <c r="AV73" s="9">
        <f t="shared" si="463"/>
        <v>116753</v>
      </c>
      <c r="AW73" s="9">
        <f t="shared" si="464"/>
        <v>86612</v>
      </c>
      <c r="AX73" s="9">
        <f t="shared" si="465"/>
        <v>0</v>
      </c>
      <c r="AY73" s="9">
        <f t="shared" si="466"/>
        <v>29275</v>
      </c>
      <c r="AZ73" s="9">
        <f t="shared" si="467"/>
        <v>866</v>
      </c>
      <c r="BA73" s="9">
        <f t="shared" si="468"/>
        <v>0</v>
      </c>
      <c r="BB73" s="46">
        <f t="shared" si="469"/>
        <v>0.25</v>
      </c>
      <c r="BC73" s="46">
        <f t="shared" si="470"/>
        <v>0.25</v>
      </c>
      <c r="BD73" s="46">
        <f t="shared" si="471"/>
        <v>0</v>
      </c>
      <c r="BE73" s="169"/>
    </row>
    <row r="74" spans="1:57" x14ac:dyDescent="0.25">
      <c r="A74" s="5">
        <v>1425</v>
      </c>
      <c r="B74" s="2">
        <v>600010023</v>
      </c>
      <c r="C74" s="7">
        <v>62237039</v>
      </c>
      <c r="D74" s="8" t="s">
        <v>36</v>
      </c>
      <c r="E74" s="2">
        <v>3141</v>
      </c>
      <c r="F74" s="2" t="s">
        <v>20</v>
      </c>
      <c r="G74" s="7" t="s">
        <v>95</v>
      </c>
      <c r="H74" s="9">
        <f t="shared" si="450"/>
        <v>1378648</v>
      </c>
      <c r="I74" s="9">
        <v>1017559</v>
      </c>
      <c r="J74" s="9"/>
      <c r="K74" s="9">
        <f t="shared" si="451"/>
        <v>343935</v>
      </c>
      <c r="L74" s="9">
        <f t="shared" si="452"/>
        <v>10176</v>
      </c>
      <c r="M74" s="9">
        <v>6978</v>
      </c>
      <c r="N74" s="105">
        <v>3.27</v>
      </c>
      <c r="O74" s="105">
        <v>0</v>
      </c>
      <c r="P74" s="105">
        <f>N74</f>
        <v>3.27</v>
      </c>
      <c r="Q74" s="9">
        <f>OON!V74+OON!W74</f>
        <v>0</v>
      </c>
      <c r="R74" s="49"/>
      <c r="S74" s="49"/>
      <c r="T74" s="49"/>
      <c r="U74" s="49"/>
      <c r="V74" s="49"/>
      <c r="W74" s="49"/>
      <c r="X74" s="9">
        <f t="shared" si="453"/>
        <v>0</v>
      </c>
      <c r="Y74" s="9">
        <f>OON!K74</f>
        <v>0</v>
      </c>
      <c r="Z74" s="9">
        <f t="shared" si="454"/>
        <v>0</v>
      </c>
      <c r="AA74" s="9">
        <f>OON!O74+OON!S74</f>
        <v>0</v>
      </c>
      <c r="AB74" s="9">
        <f t="shared" si="455"/>
        <v>0</v>
      </c>
      <c r="AC74" s="9">
        <f t="shared" si="456"/>
        <v>0</v>
      </c>
      <c r="AD74" s="9">
        <f t="shared" si="457"/>
        <v>0</v>
      </c>
      <c r="AE74" s="9">
        <f t="shared" si="458"/>
        <v>0</v>
      </c>
      <c r="AF74" s="49"/>
      <c r="AG74" s="49"/>
      <c r="AH74" s="49"/>
      <c r="AI74" s="9">
        <f t="shared" si="459"/>
        <v>0</v>
      </c>
      <c r="AJ74" s="46">
        <f>OON!AC74</f>
        <v>0</v>
      </c>
      <c r="AK74" s="46">
        <f>OON!AD74</f>
        <v>0</v>
      </c>
      <c r="AL74" s="46"/>
      <c r="AM74" s="46"/>
      <c r="AN74" s="46"/>
      <c r="AO74" s="46"/>
      <c r="AP74" s="46"/>
      <c r="AQ74" s="46"/>
      <c r="AR74" s="46"/>
      <c r="AS74" s="46">
        <f t="shared" si="460"/>
        <v>0</v>
      </c>
      <c r="AT74" s="46">
        <f t="shared" si="461"/>
        <v>0</v>
      </c>
      <c r="AU74" s="46">
        <f t="shared" si="462"/>
        <v>0</v>
      </c>
      <c r="AV74" s="9">
        <f t="shared" si="463"/>
        <v>1378648</v>
      </c>
      <c r="AW74" s="9">
        <f t="shared" si="464"/>
        <v>1017559</v>
      </c>
      <c r="AX74" s="9">
        <f t="shared" si="465"/>
        <v>0</v>
      </c>
      <c r="AY74" s="9">
        <f t="shared" si="466"/>
        <v>343935</v>
      </c>
      <c r="AZ74" s="9">
        <f t="shared" si="467"/>
        <v>10176</v>
      </c>
      <c r="BA74" s="9">
        <f t="shared" si="468"/>
        <v>6978</v>
      </c>
      <c r="BB74" s="46">
        <f t="shared" si="469"/>
        <v>3.27</v>
      </c>
      <c r="BC74" s="46">
        <f t="shared" si="470"/>
        <v>0</v>
      </c>
      <c r="BD74" s="46">
        <f t="shared" si="471"/>
        <v>3.27</v>
      </c>
      <c r="BE74" s="169"/>
    </row>
    <row r="75" spans="1:57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3147</v>
      </c>
      <c r="F75" s="2" t="s">
        <v>27</v>
      </c>
      <c r="G75" s="7" t="s">
        <v>95</v>
      </c>
      <c r="H75" s="9">
        <f t="shared" si="450"/>
        <v>3118067</v>
      </c>
      <c r="I75" s="9">
        <v>2299786</v>
      </c>
      <c r="J75" s="9"/>
      <c r="K75" s="9">
        <f t="shared" si="451"/>
        <v>777328</v>
      </c>
      <c r="L75" s="9">
        <f t="shared" si="452"/>
        <v>22998</v>
      </c>
      <c r="M75" s="9">
        <v>17955</v>
      </c>
      <c r="N75" s="105">
        <v>5.26</v>
      </c>
      <c r="O75" s="105">
        <v>3.79</v>
      </c>
      <c r="P75" s="105">
        <f>N75-O75</f>
        <v>1.4699999999999998</v>
      </c>
      <c r="Q75" s="9">
        <f>OON!V75+OON!W75</f>
        <v>0</v>
      </c>
      <c r="R75" s="49"/>
      <c r="S75" s="49"/>
      <c r="T75" s="49"/>
      <c r="U75" s="49"/>
      <c r="V75" s="49"/>
      <c r="W75" s="49"/>
      <c r="X75" s="9">
        <f t="shared" si="453"/>
        <v>0</v>
      </c>
      <c r="Y75" s="9">
        <f>OON!K75</f>
        <v>0</v>
      </c>
      <c r="Z75" s="9">
        <f t="shared" si="454"/>
        <v>0</v>
      </c>
      <c r="AA75" s="9">
        <f>OON!O75+OON!S75</f>
        <v>0</v>
      </c>
      <c r="AB75" s="9">
        <f t="shared" si="455"/>
        <v>0</v>
      </c>
      <c r="AC75" s="9">
        <f t="shared" si="456"/>
        <v>0</v>
      </c>
      <c r="AD75" s="9">
        <f t="shared" si="457"/>
        <v>0</v>
      </c>
      <c r="AE75" s="9">
        <f t="shared" si="458"/>
        <v>0</v>
      </c>
      <c r="AF75" s="49"/>
      <c r="AG75" s="49"/>
      <c r="AH75" s="49"/>
      <c r="AI75" s="9">
        <f t="shared" si="459"/>
        <v>0</v>
      </c>
      <c r="AJ75" s="46">
        <f>OON!AC75</f>
        <v>0</v>
      </c>
      <c r="AK75" s="46">
        <f>OON!AD75</f>
        <v>0</v>
      </c>
      <c r="AL75" s="46"/>
      <c r="AM75" s="46"/>
      <c r="AN75" s="46"/>
      <c r="AO75" s="46"/>
      <c r="AP75" s="46"/>
      <c r="AQ75" s="46"/>
      <c r="AR75" s="46"/>
      <c r="AS75" s="46">
        <f t="shared" si="460"/>
        <v>0</v>
      </c>
      <c r="AT75" s="46">
        <f t="shared" si="461"/>
        <v>0</v>
      </c>
      <c r="AU75" s="46">
        <f t="shared" si="462"/>
        <v>0</v>
      </c>
      <c r="AV75" s="9">
        <f t="shared" si="463"/>
        <v>3118067</v>
      </c>
      <c r="AW75" s="9">
        <f t="shared" si="464"/>
        <v>2299786</v>
      </c>
      <c r="AX75" s="9">
        <f t="shared" si="465"/>
        <v>0</v>
      </c>
      <c r="AY75" s="9">
        <f t="shared" si="466"/>
        <v>777328</v>
      </c>
      <c r="AZ75" s="9">
        <f t="shared" si="467"/>
        <v>22998</v>
      </c>
      <c r="BA75" s="9">
        <f t="shared" si="468"/>
        <v>17955</v>
      </c>
      <c r="BB75" s="46">
        <f t="shared" si="469"/>
        <v>5.26</v>
      </c>
      <c r="BC75" s="46">
        <f t="shared" si="470"/>
        <v>3.79</v>
      </c>
      <c r="BD75" s="46">
        <f t="shared" si="471"/>
        <v>1.4699999999999998</v>
      </c>
      <c r="BE75" s="169"/>
    </row>
    <row r="76" spans="1:57" x14ac:dyDescent="0.25">
      <c r="A76" s="29">
        <v>1425</v>
      </c>
      <c r="B76" s="30">
        <v>600010023</v>
      </c>
      <c r="C76" s="31"/>
      <c r="D76" s="32" t="s">
        <v>160</v>
      </c>
      <c r="E76" s="30"/>
      <c r="F76" s="30"/>
      <c r="G76" s="31"/>
      <c r="H76" s="33">
        <f t="shared" ref="H76:O76" si="472">SUM(H72:H75)</f>
        <v>24791739</v>
      </c>
      <c r="I76" s="33">
        <f t="shared" si="472"/>
        <v>18305145</v>
      </c>
      <c r="J76" s="33">
        <f t="shared" si="472"/>
        <v>0</v>
      </c>
      <c r="K76" s="33">
        <f t="shared" si="472"/>
        <v>6187139</v>
      </c>
      <c r="L76" s="33">
        <f t="shared" si="472"/>
        <v>183052</v>
      </c>
      <c r="M76" s="33">
        <f t="shared" si="472"/>
        <v>116403</v>
      </c>
      <c r="N76" s="106">
        <f t="shared" si="472"/>
        <v>32.720999999999997</v>
      </c>
      <c r="O76" s="106">
        <f t="shared" si="472"/>
        <v>23.980999999999998</v>
      </c>
      <c r="P76" s="106">
        <f t="shared" ref="P76" si="473">SUM(P72:P75)</f>
        <v>8.7399999999999984</v>
      </c>
      <c r="Q76" s="50">
        <f t="shared" ref="Q76:BD76" si="474">SUM(Q72:Q75)</f>
        <v>-83200</v>
      </c>
      <c r="R76" s="50">
        <f t="shared" si="474"/>
        <v>0</v>
      </c>
      <c r="S76" s="50">
        <f t="shared" si="474"/>
        <v>86612</v>
      </c>
      <c r="T76" s="50">
        <f t="shared" si="474"/>
        <v>0</v>
      </c>
      <c r="U76" s="50">
        <f t="shared" si="474"/>
        <v>0</v>
      </c>
      <c r="V76" s="50">
        <f t="shared" si="474"/>
        <v>0</v>
      </c>
      <c r="W76" s="50">
        <f t="shared" si="474"/>
        <v>0</v>
      </c>
      <c r="X76" s="50">
        <f t="shared" si="474"/>
        <v>3412</v>
      </c>
      <c r="Y76" s="50">
        <f t="shared" si="474"/>
        <v>0</v>
      </c>
      <c r="Z76" s="50">
        <f t="shared" si="474"/>
        <v>83200</v>
      </c>
      <c r="AA76" s="50">
        <f t="shared" si="474"/>
        <v>0</v>
      </c>
      <c r="AB76" s="50">
        <f t="shared" si="474"/>
        <v>83200</v>
      </c>
      <c r="AC76" s="50">
        <f t="shared" si="474"/>
        <v>86612</v>
      </c>
      <c r="AD76" s="50">
        <f t="shared" si="474"/>
        <v>29275</v>
      </c>
      <c r="AE76" s="50">
        <f t="shared" si="474"/>
        <v>34</v>
      </c>
      <c r="AF76" s="50">
        <f t="shared" si="474"/>
        <v>0</v>
      </c>
      <c r="AG76" s="50">
        <f t="shared" si="474"/>
        <v>0</v>
      </c>
      <c r="AH76" s="50">
        <f t="shared" si="474"/>
        <v>0</v>
      </c>
      <c r="AI76" s="50">
        <f t="shared" si="474"/>
        <v>0</v>
      </c>
      <c r="AJ76" s="55">
        <f t="shared" si="474"/>
        <v>-0.08</v>
      </c>
      <c r="AK76" s="55">
        <f t="shared" si="474"/>
        <v>0</v>
      </c>
      <c r="AL76" s="47">
        <f t="shared" si="474"/>
        <v>0</v>
      </c>
      <c r="AM76" s="47">
        <f t="shared" si="474"/>
        <v>0.25</v>
      </c>
      <c r="AN76" s="47">
        <f t="shared" si="474"/>
        <v>0</v>
      </c>
      <c r="AO76" s="47">
        <f t="shared" si="474"/>
        <v>0</v>
      </c>
      <c r="AP76" s="47">
        <f t="shared" si="474"/>
        <v>0</v>
      </c>
      <c r="AQ76" s="47">
        <f t="shared" si="474"/>
        <v>0</v>
      </c>
      <c r="AR76" s="47">
        <f t="shared" si="474"/>
        <v>0</v>
      </c>
      <c r="AS76" s="47">
        <f t="shared" si="474"/>
        <v>0.16999999999999998</v>
      </c>
      <c r="AT76" s="47">
        <f t="shared" si="474"/>
        <v>0</v>
      </c>
      <c r="AU76" s="47">
        <f t="shared" si="474"/>
        <v>0.16999999999999998</v>
      </c>
      <c r="AV76" s="33">
        <f t="shared" si="474"/>
        <v>24907660</v>
      </c>
      <c r="AW76" s="33">
        <f t="shared" si="474"/>
        <v>18308557</v>
      </c>
      <c r="AX76" s="33">
        <f t="shared" si="474"/>
        <v>83200</v>
      </c>
      <c r="AY76" s="33">
        <f t="shared" si="474"/>
        <v>6216414</v>
      </c>
      <c r="AZ76" s="33">
        <f t="shared" si="474"/>
        <v>183086</v>
      </c>
      <c r="BA76" s="33">
        <f t="shared" si="474"/>
        <v>116403</v>
      </c>
      <c r="BB76" s="47">
        <f t="shared" si="474"/>
        <v>32.890999999999998</v>
      </c>
      <c r="BC76" s="47">
        <f t="shared" si="474"/>
        <v>24.151</v>
      </c>
      <c r="BD76" s="47">
        <f t="shared" si="474"/>
        <v>8.7399999999999984</v>
      </c>
      <c r="BE76" s="168">
        <f>AV76-H76</f>
        <v>115921</v>
      </c>
    </row>
    <row r="77" spans="1:57" x14ac:dyDescent="0.25">
      <c r="A77" s="25">
        <v>1426</v>
      </c>
      <c r="B77" s="6">
        <v>600020371</v>
      </c>
      <c r="C77" s="26">
        <v>60252600</v>
      </c>
      <c r="D77" s="27" t="s">
        <v>37</v>
      </c>
      <c r="E77" s="6">
        <v>3122</v>
      </c>
      <c r="F77" s="6" t="s">
        <v>18</v>
      </c>
      <c r="G77" s="6" t="s">
        <v>19</v>
      </c>
      <c r="H77" s="9">
        <f t="shared" ref="H77:H79" si="475">I77+J77+K77+L77+M77</f>
        <v>20315061</v>
      </c>
      <c r="I77" s="9">
        <v>15009607</v>
      </c>
      <c r="J77" s="9"/>
      <c r="K77" s="9">
        <f t="shared" ref="K77:K79" si="476">ROUND(I77*33.8%,0)</f>
        <v>5073247</v>
      </c>
      <c r="L77" s="167">
        <f>ROUND(I77*1%,0)+1</f>
        <v>150097</v>
      </c>
      <c r="M77" s="9">
        <v>82110</v>
      </c>
      <c r="N77" s="105">
        <f>O77+P77</f>
        <v>23.8962</v>
      </c>
      <c r="O77" s="105">
        <v>19.296199999999999</v>
      </c>
      <c r="P77" s="105">
        <v>4.5999999999999996</v>
      </c>
      <c r="Q77" s="9">
        <f>OON!V77+OON!W77</f>
        <v>-78000</v>
      </c>
      <c r="R77" s="28"/>
      <c r="S77" s="28"/>
      <c r="T77" s="28"/>
      <c r="U77" s="28"/>
      <c r="V77" s="28"/>
      <c r="W77" s="28"/>
      <c r="X77" s="9">
        <f t="shared" ref="X77:X79" si="477">SUM(Q77:W77)</f>
        <v>-78000</v>
      </c>
      <c r="Y77" s="9">
        <f>OON!K77</f>
        <v>0</v>
      </c>
      <c r="Z77" s="9">
        <f t="shared" ref="Z77:Z79" si="478">Q77*-1</f>
        <v>78000</v>
      </c>
      <c r="AA77" s="9">
        <f>OON!O77+OON!S77</f>
        <v>0</v>
      </c>
      <c r="AB77" s="9">
        <f t="shared" ref="AB77:AB79" si="479">SUM(Y77:AA77)</f>
        <v>78000</v>
      </c>
      <c r="AC77" s="9">
        <f t="shared" ref="AC77:AC79" si="480">X77+AB77</f>
        <v>0</v>
      </c>
      <c r="AD77" s="9">
        <f t="shared" ref="AD77:AD79" si="481">ROUND((X77+Y77+Z77)*33.8%,0)</f>
        <v>0</v>
      </c>
      <c r="AE77" s="9">
        <f t="shared" ref="AE77:AE79" si="482">ROUND(X77*1%,0)</f>
        <v>-780</v>
      </c>
      <c r="AF77" s="28"/>
      <c r="AG77" s="28"/>
      <c r="AH77" s="28"/>
      <c r="AI77" s="9">
        <f t="shared" ref="AI77:AI79" si="483">AF77+AG77+AH77</f>
        <v>0</v>
      </c>
      <c r="AJ77" s="46">
        <f>OON!AC77</f>
        <v>0</v>
      </c>
      <c r="AK77" s="46">
        <f>OON!AD77</f>
        <v>-0.18</v>
      </c>
      <c r="AL77" s="46"/>
      <c r="AM77" s="46"/>
      <c r="AN77" s="46"/>
      <c r="AO77" s="46"/>
      <c r="AP77" s="46"/>
      <c r="AQ77" s="46"/>
      <c r="AR77" s="46"/>
      <c r="AS77" s="46">
        <f t="shared" ref="AS77:AS79" si="484">AJ77+AL77+AM77+AP77+AR77+AN77</f>
        <v>0</v>
      </c>
      <c r="AT77" s="46">
        <f t="shared" ref="AT77:AT79" si="485">AK77+AQ77+AO77</f>
        <v>-0.18</v>
      </c>
      <c r="AU77" s="46">
        <f t="shared" ref="AU77:AU79" si="486">AS77+AT77</f>
        <v>-0.18</v>
      </c>
      <c r="AV77" s="9">
        <f t="shared" ref="AV77:AV79" si="487">AW77+AX77+AY77+AZ77+BA77</f>
        <v>20314281</v>
      </c>
      <c r="AW77" s="9">
        <f t="shared" ref="AW77:AW79" si="488">I77+X77</f>
        <v>14931607</v>
      </c>
      <c r="AX77" s="9">
        <f t="shared" ref="AX77:AX79" si="489">J77+AB77</f>
        <v>78000</v>
      </c>
      <c r="AY77" s="9">
        <f t="shared" ref="AY77:AY79" si="490">K77+AD77</f>
        <v>5073247</v>
      </c>
      <c r="AZ77" s="9">
        <f t="shared" ref="AZ77:AZ79" si="491">L77+AE77</f>
        <v>149317</v>
      </c>
      <c r="BA77" s="9">
        <f t="shared" ref="BA77:BA79" si="492">M77+AI77</f>
        <v>82110</v>
      </c>
      <c r="BB77" s="46">
        <f t="shared" ref="BB77:BB79" si="493">BC77+BD77</f>
        <v>23.716200000000001</v>
      </c>
      <c r="BC77" s="46">
        <f t="shared" ref="BC77:BC79" si="494">O77+AS77</f>
        <v>19.296199999999999</v>
      </c>
      <c r="BD77" s="46">
        <f t="shared" ref="BD77:BD79" si="495">P77+AT77</f>
        <v>4.42</v>
      </c>
      <c r="BE77" s="169"/>
    </row>
    <row r="78" spans="1:57" x14ac:dyDescent="0.25">
      <c r="A78" s="5">
        <v>1426</v>
      </c>
      <c r="B78" s="2">
        <v>600020371</v>
      </c>
      <c r="C78" s="7">
        <v>60252600</v>
      </c>
      <c r="D78" s="8" t="s">
        <v>37</v>
      </c>
      <c r="E78" s="19">
        <v>3122</v>
      </c>
      <c r="F78" s="19" t="s">
        <v>109</v>
      </c>
      <c r="G78" s="19" t="s">
        <v>95</v>
      </c>
      <c r="H78" s="9">
        <f t="shared" si="475"/>
        <v>0</v>
      </c>
      <c r="I78" s="9"/>
      <c r="J78" s="9"/>
      <c r="K78" s="9">
        <f t="shared" si="476"/>
        <v>0</v>
      </c>
      <c r="L78" s="9">
        <f t="shared" ref="L78:L79" si="496">ROUND(I78*1%,0)</f>
        <v>0</v>
      </c>
      <c r="M78" s="9"/>
      <c r="N78" s="105"/>
      <c r="O78" s="105"/>
      <c r="P78" s="105"/>
      <c r="Q78" s="9">
        <f>OON!V78+OON!W78</f>
        <v>0</v>
      </c>
      <c r="R78" s="49"/>
      <c r="S78" s="49">
        <v>596647</v>
      </c>
      <c r="T78" s="49"/>
      <c r="U78" s="49"/>
      <c r="V78" s="49"/>
      <c r="W78" s="49"/>
      <c r="X78" s="9">
        <f t="shared" si="477"/>
        <v>596647</v>
      </c>
      <c r="Y78" s="9">
        <f>OON!K78</f>
        <v>0</v>
      </c>
      <c r="Z78" s="9">
        <f t="shared" si="478"/>
        <v>0</v>
      </c>
      <c r="AA78" s="9">
        <f>OON!O78+OON!S78</f>
        <v>0</v>
      </c>
      <c r="AB78" s="9">
        <f t="shared" si="479"/>
        <v>0</v>
      </c>
      <c r="AC78" s="9">
        <f t="shared" si="480"/>
        <v>596647</v>
      </c>
      <c r="AD78" s="9">
        <f t="shared" si="481"/>
        <v>201667</v>
      </c>
      <c r="AE78" s="9">
        <f t="shared" si="482"/>
        <v>5966</v>
      </c>
      <c r="AF78" s="49"/>
      <c r="AG78" s="49"/>
      <c r="AH78" s="49"/>
      <c r="AI78" s="9">
        <f t="shared" si="483"/>
        <v>0</v>
      </c>
      <c r="AJ78" s="46">
        <f>OON!AC78</f>
        <v>0</v>
      </c>
      <c r="AK78" s="46">
        <f>OON!AD78</f>
        <v>0</v>
      </c>
      <c r="AL78" s="46"/>
      <c r="AM78" s="46">
        <v>1.5</v>
      </c>
      <c r="AN78" s="46"/>
      <c r="AO78" s="46"/>
      <c r="AP78" s="46"/>
      <c r="AQ78" s="46"/>
      <c r="AR78" s="46"/>
      <c r="AS78" s="46">
        <f t="shared" si="484"/>
        <v>1.5</v>
      </c>
      <c r="AT78" s="46">
        <f t="shared" si="485"/>
        <v>0</v>
      </c>
      <c r="AU78" s="46">
        <f t="shared" si="486"/>
        <v>1.5</v>
      </c>
      <c r="AV78" s="9">
        <f t="shared" si="487"/>
        <v>804280</v>
      </c>
      <c r="AW78" s="9">
        <f t="shared" si="488"/>
        <v>596647</v>
      </c>
      <c r="AX78" s="9">
        <f t="shared" si="489"/>
        <v>0</v>
      </c>
      <c r="AY78" s="9">
        <f t="shared" si="490"/>
        <v>201667</v>
      </c>
      <c r="AZ78" s="9">
        <f t="shared" si="491"/>
        <v>5966</v>
      </c>
      <c r="BA78" s="9">
        <f t="shared" si="492"/>
        <v>0</v>
      </c>
      <c r="BB78" s="46">
        <f t="shared" si="493"/>
        <v>1.5</v>
      </c>
      <c r="BC78" s="46">
        <f t="shared" si="494"/>
        <v>1.5</v>
      </c>
      <c r="BD78" s="46">
        <f t="shared" si="495"/>
        <v>0</v>
      </c>
      <c r="BE78" s="169"/>
    </row>
    <row r="79" spans="1:57" x14ac:dyDescent="0.25">
      <c r="A79" s="5">
        <v>1426</v>
      </c>
      <c r="B79" s="2">
        <v>600020371</v>
      </c>
      <c r="C79" s="7">
        <v>60252600</v>
      </c>
      <c r="D79" s="8" t="s">
        <v>37</v>
      </c>
      <c r="E79" s="2">
        <v>3150</v>
      </c>
      <c r="F79" s="2" t="s">
        <v>31</v>
      </c>
      <c r="G79" s="2" t="s">
        <v>19</v>
      </c>
      <c r="H79" s="9">
        <f t="shared" si="475"/>
        <v>5048220</v>
      </c>
      <c r="I79" s="9">
        <v>3734346</v>
      </c>
      <c r="J79" s="9"/>
      <c r="K79" s="9">
        <f t="shared" si="476"/>
        <v>1262209</v>
      </c>
      <c r="L79" s="9">
        <f t="shared" si="496"/>
        <v>37343</v>
      </c>
      <c r="M79" s="9">
        <v>14322</v>
      </c>
      <c r="N79" s="105">
        <f>O79+P79</f>
        <v>5.9421999999999997</v>
      </c>
      <c r="O79" s="105">
        <v>5.5</v>
      </c>
      <c r="P79" s="105">
        <v>0.44219999999999998</v>
      </c>
      <c r="Q79" s="9">
        <f>OON!V79+OON!W79</f>
        <v>-19500</v>
      </c>
      <c r="R79" s="9"/>
      <c r="S79" s="9"/>
      <c r="T79" s="9"/>
      <c r="U79" s="9"/>
      <c r="V79" s="9"/>
      <c r="W79" s="9"/>
      <c r="X79" s="9">
        <f t="shared" si="477"/>
        <v>-19500</v>
      </c>
      <c r="Y79" s="9">
        <f>OON!K79</f>
        <v>0</v>
      </c>
      <c r="Z79" s="9">
        <f t="shared" si="478"/>
        <v>19500</v>
      </c>
      <c r="AA79" s="9">
        <f>OON!O79+OON!S79</f>
        <v>0</v>
      </c>
      <c r="AB79" s="9">
        <f t="shared" si="479"/>
        <v>19500</v>
      </c>
      <c r="AC79" s="9">
        <f t="shared" si="480"/>
        <v>0</v>
      </c>
      <c r="AD79" s="9">
        <f t="shared" si="481"/>
        <v>0</v>
      </c>
      <c r="AE79" s="9">
        <f t="shared" si="482"/>
        <v>-195</v>
      </c>
      <c r="AF79" s="9"/>
      <c r="AG79" s="9"/>
      <c r="AH79" s="9"/>
      <c r="AI79" s="9">
        <f t="shared" si="483"/>
        <v>0</v>
      </c>
      <c r="AJ79" s="46">
        <f>OON!AC79</f>
        <v>0</v>
      </c>
      <c r="AK79" s="46">
        <f>OON!AD79</f>
        <v>0</v>
      </c>
      <c r="AL79" s="46"/>
      <c r="AM79" s="46"/>
      <c r="AN79" s="46"/>
      <c r="AO79" s="46"/>
      <c r="AP79" s="46"/>
      <c r="AQ79" s="46"/>
      <c r="AR79" s="46"/>
      <c r="AS79" s="46">
        <f t="shared" si="484"/>
        <v>0</v>
      </c>
      <c r="AT79" s="46">
        <f t="shared" si="485"/>
        <v>0</v>
      </c>
      <c r="AU79" s="46">
        <f t="shared" si="486"/>
        <v>0</v>
      </c>
      <c r="AV79" s="9">
        <f t="shared" si="487"/>
        <v>5048025</v>
      </c>
      <c r="AW79" s="9">
        <f t="shared" si="488"/>
        <v>3714846</v>
      </c>
      <c r="AX79" s="9">
        <f t="shared" si="489"/>
        <v>19500</v>
      </c>
      <c r="AY79" s="9">
        <f t="shared" si="490"/>
        <v>1262209</v>
      </c>
      <c r="AZ79" s="9">
        <f t="shared" si="491"/>
        <v>37148</v>
      </c>
      <c r="BA79" s="9">
        <f t="shared" si="492"/>
        <v>14322</v>
      </c>
      <c r="BB79" s="46">
        <f t="shared" si="493"/>
        <v>5.9421999999999997</v>
      </c>
      <c r="BC79" s="46">
        <f t="shared" si="494"/>
        <v>5.5</v>
      </c>
      <c r="BD79" s="46">
        <f t="shared" si="495"/>
        <v>0.44219999999999998</v>
      </c>
      <c r="BE79" s="169"/>
    </row>
    <row r="80" spans="1:57" x14ac:dyDescent="0.25">
      <c r="A80" s="29">
        <v>1426</v>
      </c>
      <c r="B80" s="30">
        <v>600020371</v>
      </c>
      <c r="C80" s="31"/>
      <c r="D80" s="32" t="s">
        <v>161</v>
      </c>
      <c r="E80" s="30"/>
      <c r="F80" s="30"/>
      <c r="G80" s="30"/>
      <c r="H80" s="33">
        <f t="shared" ref="H80:O80" si="497">SUM(H77:H79)</f>
        <v>25363281</v>
      </c>
      <c r="I80" s="33">
        <f t="shared" si="497"/>
        <v>18743953</v>
      </c>
      <c r="J80" s="33">
        <f t="shared" si="497"/>
        <v>0</v>
      </c>
      <c r="K80" s="33">
        <f t="shared" si="497"/>
        <v>6335456</v>
      </c>
      <c r="L80" s="33">
        <f t="shared" si="497"/>
        <v>187440</v>
      </c>
      <c r="M80" s="33">
        <f t="shared" si="497"/>
        <v>96432</v>
      </c>
      <c r="N80" s="106">
        <f t="shared" si="497"/>
        <v>29.8384</v>
      </c>
      <c r="O80" s="106">
        <f t="shared" si="497"/>
        <v>24.796199999999999</v>
      </c>
      <c r="P80" s="106">
        <f t="shared" ref="P80" si="498">SUM(P77:P79)</f>
        <v>5.0421999999999993</v>
      </c>
      <c r="Q80" s="33">
        <f t="shared" ref="Q80:BD80" si="499">SUM(Q77:Q79)</f>
        <v>-97500</v>
      </c>
      <c r="R80" s="33">
        <f t="shared" si="499"/>
        <v>0</v>
      </c>
      <c r="S80" s="33">
        <f t="shared" si="499"/>
        <v>596647</v>
      </c>
      <c r="T80" s="33">
        <f t="shared" si="499"/>
        <v>0</v>
      </c>
      <c r="U80" s="33">
        <f t="shared" si="499"/>
        <v>0</v>
      </c>
      <c r="V80" s="33">
        <f t="shared" si="499"/>
        <v>0</v>
      </c>
      <c r="W80" s="33">
        <f t="shared" si="499"/>
        <v>0</v>
      </c>
      <c r="X80" s="33">
        <f t="shared" si="499"/>
        <v>499147</v>
      </c>
      <c r="Y80" s="33">
        <f t="shared" si="499"/>
        <v>0</v>
      </c>
      <c r="Z80" s="33">
        <f t="shared" si="499"/>
        <v>97500</v>
      </c>
      <c r="AA80" s="33">
        <f t="shared" si="499"/>
        <v>0</v>
      </c>
      <c r="AB80" s="33">
        <f t="shared" si="499"/>
        <v>97500</v>
      </c>
      <c r="AC80" s="33">
        <f t="shared" si="499"/>
        <v>596647</v>
      </c>
      <c r="AD80" s="33">
        <f t="shared" si="499"/>
        <v>201667</v>
      </c>
      <c r="AE80" s="33">
        <f t="shared" si="499"/>
        <v>4991</v>
      </c>
      <c r="AF80" s="33">
        <f t="shared" si="499"/>
        <v>0</v>
      </c>
      <c r="AG80" s="33">
        <f t="shared" si="499"/>
        <v>0</v>
      </c>
      <c r="AH80" s="33">
        <f t="shared" si="499"/>
        <v>0</v>
      </c>
      <c r="AI80" s="33">
        <f t="shared" si="499"/>
        <v>0</v>
      </c>
      <c r="AJ80" s="47">
        <f t="shared" si="499"/>
        <v>0</v>
      </c>
      <c r="AK80" s="47">
        <f t="shared" si="499"/>
        <v>-0.18</v>
      </c>
      <c r="AL80" s="47">
        <f t="shared" si="499"/>
        <v>0</v>
      </c>
      <c r="AM80" s="47">
        <f t="shared" si="499"/>
        <v>1.5</v>
      </c>
      <c r="AN80" s="47">
        <f t="shared" si="499"/>
        <v>0</v>
      </c>
      <c r="AO80" s="47">
        <f t="shared" si="499"/>
        <v>0</v>
      </c>
      <c r="AP80" s="47">
        <f t="shared" si="499"/>
        <v>0</v>
      </c>
      <c r="AQ80" s="47">
        <f t="shared" si="499"/>
        <v>0</v>
      </c>
      <c r="AR80" s="47">
        <f t="shared" si="499"/>
        <v>0</v>
      </c>
      <c r="AS80" s="47">
        <f t="shared" si="499"/>
        <v>1.5</v>
      </c>
      <c r="AT80" s="47">
        <f t="shared" si="499"/>
        <v>-0.18</v>
      </c>
      <c r="AU80" s="47">
        <f t="shared" si="499"/>
        <v>1.32</v>
      </c>
      <c r="AV80" s="33">
        <f t="shared" si="499"/>
        <v>26166586</v>
      </c>
      <c r="AW80" s="33">
        <f t="shared" si="499"/>
        <v>19243100</v>
      </c>
      <c r="AX80" s="33">
        <f t="shared" si="499"/>
        <v>97500</v>
      </c>
      <c r="AY80" s="33">
        <f t="shared" si="499"/>
        <v>6537123</v>
      </c>
      <c r="AZ80" s="33">
        <f t="shared" si="499"/>
        <v>192431</v>
      </c>
      <c r="BA80" s="33">
        <f t="shared" si="499"/>
        <v>96432</v>
      </c>
      <c r="BB80" s="47">
        <f t="shared" si="499"/>
        <v>31.1584</v>
      </c>
      <c r="BC80" s="47">
        <f t="shared" si="499"/>
        <v>26.296199999999999</v>
      </c>
      <c r="BD80" s="47">
        <f t="shared" si="499"/>
        <v>4.8621999999999996</v>
      </c>
      <c r="BE80" s="168">
        <f>AV80-H80</f>
        <v>803305</v>
      </c>
    </row>
    <row r="81" spans="1:57" x14ac:dyDescent="0.25">
      <c r="A81" s="25">
        <v>1427</v>
      </c>
      <c r="B81" s="6">
        <v>600010422</v>
      </c>
      <c r="C81" s="26">
        <v>60252766</v>
      </c>
      <c r="D81" s="27" t="s">
        <v>38</v>
      </c>
      <c r="E81" s="6">
        <v>3122</v>
      </c>
      <c r="F81" s="6" t="s">
        <v>18</v>
      </c>
      <c r="G81" s="6" t="s">
        <v>19</v>
      </c>
      <c r="H81" s="9">
        <f t="shared" ref="H81:H84" si="500">I81+J81+K81+L81+M81</f>
        <v>28588411</v>
      </c>
      <c r="I81" s="9">
        <v>21091781</v>
      </c>
      <c r="J81" s="9"/>
      <c r="K81" s="9">
        <f t="shared" ref="K81:K84" si="501">ROUND(I81*33.8%,0)</f>
        <v>7129022</v>
      </c>
      <c r="L81" s="9">
        <f t="shared" ref="L81:L84" si="502">ROUND(I81*1%,0)</f>
        <v>210918</v>
      </c>
      <c r="M81" s="9">
        <v>156690</v>
      </c>
      <c r="N81" s="105">
        <f>O81+P81</f>
        <v>35.925799999999995</v>
      </c>
      <c r="O81" s="105">
        <v>29.762499999999999</v>
      </c>
      <c r="P81" s="105">
        <v>6.1632999999999996</v>
      </c>
      <c r="Q81" s="9">
        <f>OON!V81+OON!W81</f>
        <v>-143000</v>
      </c>
      <c r="R81" s="28"/>
      <c r="S81" s="28"/>
      <c r="T81" s="28"/>
      <c r="U81" s="28"/>
      <c r="V81" s="28"/>
      <c r="W81" s="28"/>
      <c r="X81" s="9">
        <f t="shared" ref="X81:X84" si="503">SUM(Q81:W81)</f>
        <v>-143000</v>
      </c>
      <c r="Y81" s="9">
        <f>OON!K81</f>
        <v>0</v>
      </c>
      <c r="Z81" s="9">
        <f t="shared" ref="Z81:Z84" si="504">Q81*-1</f>
        <v>143000</v>
      </c>
      <c r="AA81" s="9">
        <f>OON!O81+OON!S81</f>
        <v>0</v>
      </c>
      <c r="AB81" s="9">
        <f t="shared" ref="AB81:AB84" si="505">SUM(Y81:AA81)</f>
        <v>143000</v>
      </c>
      <c r="AC81" s="9">
        <f t="shared" ref="AC81:AC84" si="506">X81+AB81</f>
        <v>0</v>
      </c>
      <c r="AD81" s="9">
        <f t="shared" ref="AD81:AD84" si="507">ROUND((X81+Y81+Z81)*33.8%,0)</f>
        <v>0</v>
      </c>
      <c r="AE81" s="9">
        <f t="shared" ref="AE81:AE84" si="508">ROUND(X81*1%,0)</f>
        <v>-1430</v>
      </c>
      <c r="AF81" s="28"/>
      <c r="AG81" s="28"/>
      <c r="AH81" s="28"/>
      <c r="AI81" s="9">
        <f t="shared" ref="AI81:AI84" si="509">AF81+AG81+AH81</f>
        <v>0</v>
      </c>
      <c r="AJ81" s="46">
        <f>OON!AC81</f>
        <v>0</v>
      </c>
      <c r="AK81" s="46">
        <f>OON!AD81</f>
        <v>-0.28999999999999998</v>
      </c>
      <c r="AL81" s="46"/>
      <c r="AM81" s="46"/>
      <c r="AN81" s="46"/>
      <c r="AO81" s="46"/>
      <c r="AP81" s="46"/>
      <c r="AQ81" s="46"/>
      <c r="AR81" s="46"/>
      <c r="AS81" s="46">
        <f t="shared" ref="AS81:AS84" si="510">AJ81+AL81+AM81+AP81+AR81+AN81</f>
        <v>0</v>
      </c>
      <c r="AT81" s="46">
        <f t="shared" ref="AT81:AT84" si="511">AK81+AQ81+AO81</f>
        <v>-0.28999999999999998</v>
      </c>
      <c r="AU81" s="46">
        <f t="shared" ref="AU81:AU84" si="512">AS81+AT81</f>
        <v>-0.28999999999999998</v>
      </c>
      <c r="AV81" s="9">
        <f t="shared" ref="AV81:AV84" si="513">AW81+AX81+AY81+AZ81+BA81</f>
        <v>28586981</v>
      </c>
      <c r="AW81" s="9">
        <f t="shared" ref="AW81:AW84" si="514">I81+X81</f>
        <v>20948781</v>
      </c>
      <c r="AX81" s="9">
        <f t="shared" ref="AX81:AX84" si="515">J81+AB81</f>
        <v>143000</v>
      </c>
      <c r="AY81" s="9">
        <f t="shared" ref="AY81:AY84" si="516">K81+AD81</f>
        <v>7129022</v>
      </c>
      <c r="AZ81" s="9">
        <f t="shared" ref="AZ81:AZ84" si="517">L81+AE81</f>
        <v>209488</v>
      </c>
      <c r="BA81" s="9">
        <f t="shared" ref="BA81:BA84" si="518">M81+AI81</f>
        <v>156690</v>
      </c>
      <c r="BB81" s="46">
        <f t="shared" ref="BB81:BB84" si="519">BC81+BD81</f>
        <v>35.635799999999996</v>
      </c>
      <c r="BC81" s="46">
        <f t="shared" ref="BC81:BC84" si="520">O81+AS81</f>
        <v>29.762499999999999</v>
      </c>
      <c r="BD81" s="46">
        <f t="shared" ref="BD81:BD84" si="521">P81+AT81</f>
        <v>5.8732999999999995</v>
      </c>
      <c r="BE81" s="169"/>
    </row>
    <row r="82" spans="1:57" x14ac:dyDescent="0.25">
      <c r="A82" s="5">
        <v>1427</v>
      </c>
      <c r="B82" s="2">
        <v>600010422</v>
      </c>
      <c r="C82" s="7">
        <v>60252766</v>
      </c>
      <c r="D82" s="8" t="s">
        <v>38</v>
      </c>
      <c r="E82" s="19">
        <v>3122</v>
      </c>
      <c r="F82" s="19" t="s">
        <v>109</v>
      </c>
      <c r="G82" s="19" t="s">
        <v>95</v>
      </c>
      <c r="H82" s="9">
        <f t="shared" si="500"/>
        <v>0</v>
      </c>
      <c r="I82" s="9"/>
      <c r="J82" s="9"/>
      <c r="K82" s="9">
        <f t="shared" si="501"/>
        <v>0</v>
      </c>
      <c r="L82" s="9">
        <f t="shared" si="502"/>
        <v>0</v>
      </c>
      <c r="M82" s="9"/>
      <c r="N82" s="105"/>
      <c r="O82" s="105"/>
      <c r="P82" s="105"/>
      <c r="Q82" s="9">
        <f>OON!V82+OON!W82</f>
        <v>0</v>
      </c>
      <c r="R82" s="49"/>
      <c r="S82" s="49">
        <v>86612</v>
      </c>
      <c r="T82" s="49"/>
      <c r="U82" s="49"/>
      <c r="V82" s="49"/>
      <c r="W82" s="49"/>
      <c r="X82" s="9">
        <f t="shared" si="503"/>
        <v>86612</v>
      </c>
      <c r="Y82" s="9">
        <f>OON!K82</f>
        <v>0</v>
      </c>
      <c r="Z82" s="9">
        <f t="shared" si="504"/>
        <v>0</v>
      </c>
      <c r="AA82" s="9">
        <f>OON!O82+OON!S82</f>
        <v>0</v>
      </c>
      <c r="AB82" s="9">
        <f t="shared" si="505"/>
        <v>0</v>
      </c>
      <c r="AC82" s="9">
        <f t="shared" si="506"/>
        <v>86612</v>
      </c>
      <c r="AD82" s="9">
        <f t="shared" si="507"/>
        <v>29275</v>
      </c>
      <c r="AE82" s="9">
        <f t="shared" si="508"/>
        <v>866</v>
      </c>
      <c r="AF82" s="49"/>
      <c r="AG82" s="49"/>
      <c r="AH82" s="49"/>
      <c r="AI82" s="9">
        <f t="shared" si="509"/>
        <v>0</v>
      </c>
      <c r="AJ82" s="46">
        <f>OON!AC82</f>
        <v>0</v>
      </c>
      <c r="AK82" s="46">
        <f>OON!AD82</f>
        <v>0</v>
      </c>
      <c r="AL82" s="46"/>
      <c r="AM82" s="46">
        <v>0.25</v>
      </c>
      <c r="AN82" s="46"/>
      <c r="AO82" s="46"/>
      <c r="AP82" s="46"/>
      <c r="AQ82" s="46"/>
      <c r="AR82" s="46"/>
      <c r="AS82" s="46">
        <f t="shared" si="510"/>
        <v>0.25</v>
      </c>
      <c r="AT82" s="46">
        <f t="shared" si="511"/>
        <v>0</v>
      </c>
      <c r="AU82" s="46">
        <f t="shared" si="512"/>
        <v>0.25</v>
      </c>
      <c r="AV82" s="9">
        <f t="shared" si="513"/>
        <v>116753</v>
      </c>
      <c r="AW82" s="9">
        <f t="shared" si="514"/>
        <v>86612</v>
      </c>
      <c r="AX82" s="9">
        <f t="shared" si="515"/>
        <v>0</v>
      </c>
      <c r="AY82" s="9">
        <f t="shared" si="516"/>
        <v>29275</v>
      </c>
      <c r="AZ82" s="9">
        <f t="shared" si="517"/>
        <v>866</v>
      </c>
      <c r="BA82" s="9">
        <f t="shared" si="518"/>
        <v>0</v>
      </c>
      <c r="BB82" s="46">
        <f t="shared" si="519"/>
        <v>0.25</v>
      </c>
      <c r="BC82" s="46">
        <f t="shared" si="520"/>
        <v>0.25</v>
      </c>
      <c r="BD82" s="46">
        <f t="shared" si="521"/>
        <v>0</v>
      </c>
      <c r="BE82" s="169"/>
    </row>
    <row r="83" spans="1:57" x14ac:dyDescent="0.25">
      <c r="A83" s="5">
        <v>1427</v>
      </c>
      <c r="B83" s="2">
        <v>600010422</v>
      </c>
      <c r="C83" s="7">
        <v>60252766</v>
      </c>
      <c r="D83" s="8" t="s">
        <v>38</v>
      </c>
      <c r="E83" s="2">
        <v>3141</v>
      </c>
      <c r="F83" s="2" t="s">
        <v>20</v>
      </c>
      <c r="G83" s="7" t="s">
        <v>95</v>
      </c>
      <c r="H83" s="9">
        <f t="shared" si="500"/>
        <v>800655</v>
      </c>
      <c r="I83" s="9">
        <v>588648</v>
      </c>
      <c r="J83" s="9"/>
      <c r="K83" s="9">
        <f t="shared" si="501"/>
        <v>198963</v>
      </c>
      <c r="L83" s="9">
        <f t="shared" si="502"/>
        <v>5886</v>
      </c>
      <c r="M83" s="9">
        <v>7158</v>
      </c>
      <c r="N83" s="105">
        <v>1.89</v>
      </c>
      <c r="O83" s="105">
        <v>0</v>
      </c>
      <c r="P83" s="105">
        <f>N83</f>
        <v>1.89</v>
      </c>
      <c r="Q83" s="9">
        <f>OON!V83+OON!W83</f>
        <v>0</v>
      </c>
      <c r="R83" s="49"/>
      <c r="S83" s="49"/>
      <c r="T83" s="49"/>
      <c r="U83" s="49"/>
      <c r="V83" s="49"/>
      <c r="W83" s="49"/>
      <c r="X83" s="9">
        <f t="shared" si="503"/>
        <v>0</v>
      </c>
      <c r="Y83" s="9">
        <f>OON!K83</f>
        <v>0</v>
      </c>
      <c r="Z83" s="9">
        <f t="shared" si="504"/>
        <v>0</v>
      </c>
      <c r="AA83" s="9">
        <f>OON!O83+OON!S83</f>
        <v>0</v>
      </c>
      <c r="AB83" s="9">
        <f t="shared" si="505"/>
        <v>0</v>
      </c>
      <c r="AC83" s="9">
        <f t="shared" si="506"/>
        <v>0</v>
      </c>
      <c r="AD83" s="9">
        <f t="shared" si="507"/>
        <v>0</v>
      </c>
      <c r="AE83" s="9">
        <f t="shared" si="508"/>
        <v>0</v>
      </c>
      <c r="AF83" s="49"/>
      <c r="AG83" s="49"/>
      <c r="AH83" s="49"/>
      <c r="AI83" s="9">
        <f t="shared" si="509"/>
        <v>0</v>
      </c>
      <c r="AJ83" s="46">
        <f>OON!AC83</f>
        <v>0</v>
      </c>
      <c r="AK83" s="46">
        <f>OON!AD83</f>
        <v>0</v>
      </c>
      <c r="AL83" s="46"/>
      <c r="AM83" s="46"/>
      <c r="AN83" s="46"/>
      <c r="AO83" s="46"/>
      <c r="AP83" s="46"/>
      <c r="AQ83" s="46"/>
      <c r="AR83" s="46"/>
      <c r="AS83" s="46">
        <f t="shared" si="510"/>
        <v>0</v>
      </c>
      <c r="AT83" s="46">
        <f t="shared" si="511"/>
        <v>0</v>
      </c>
      <c r="AU83" s="46">
        <f t="shared" si="512"/>
        <v>0</v>
      </c>
      <c r="AV83" s="9">
        <f t="shared" si="513"/>
        <v>800655</v>
      </c>
      <c r="AW83" s="9">
        <f t="shared" si="514"/>
        <v>588648</v>
      </c>
      <c r="AX83" s="9">
        <f t="shared" si="515"/>
        <v>0</v>
      </c>
      <c r="AY83" s="9">
        <f t="shared" si="516"/>
        <v>198963</v>
      </c>
      <c r="AZ83" s="9">
        <f t="shared" si="517"/>
        <v>5886</v>
      </c>
      <c r="BA83" s="9">
        <f t="shared" si="518"/>
        <v>7158</v>
      </c>
      <c r="BB83" s="46">
        <f t="shared" si="519"/>
        <v>1.89</v>
      </c>
      <c r="BC83" s="46">
        <f t="shared" si="520"/>
        <v>0</v>
      </c>
      <c r="BD83" s="46">
        <f t="shared" si="521"/>
        <v>1.89</v>
      </c>
      <c r="BE83" s="169"/>
    </row>
    <row r="84" spans="1:57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3147</v>
      </c>
      <c r="F84" s="2" t="s">
        <v>27</v>
      </c>
      <c r="G84" s="7" t="s">
        <v>95</v>
      </c>
      <c r="H84" s="9">
        <f t="shared" si="500"/>
        <v>3187379</v>
      </c>
      <c r="I84" s="9">
        <v>2349576</v>
      </c>
      <c r="J84" s="9"/>
      <c r="K84" s="9">
        <f t="shared" si="501"/>
        <v>794157</v>
      </c>
      <c r="L84" s="9">
        <f t="shared" si="502"/>
        <v>23496</v>
      </c>
      <c r="M84" s="9">
        <v>20150</v>
      </c>
      <c r="N84" s="105">
        <v>5.38</v>
      </c>
      <c r="O84" s="105">
        <v>3.87</v>
      </c>
      <c r="P84" s="105">
        <f>N84-O84</f>
        <v>1.5099999999999998</v>
      </c>
      <c r="Q84" s="9">
        <f>OON!V84+OON!W84</f>
        <v>-249535</v>
      </c>
      <c r="R84" s="49"/>
      <c r="S84" s="49"/>
      <c r="T84" s="49"/>
      <c r="U84" s="49"/>
      <c r="V84" s="49"/>
      <c r="W84" s="49"/>
      <c r="X84" s="9">
        <f t="shared" si="503"/>
        <v>-249535</v>
      </c>
      <c r="Y84" s="9">
        <f>OON!K84</f>
        <v>0</v>
      </c>
      <c r="Z84" s="9">
        <f t="shared" si="504"/>
        <v>249535</v>
      </c>
      <c r="AA84" s="9">
        <f>OON!O84+OON!S84</f>
        <v>0</v>
      </c>
      <c r="AB84" s="9">
        <f t="shared" si="505"/>
        <v>249535</v>
      </c>
      <c r="AC84" s="9">
        <f t="shared" si="506"/>
        <v>0</v>
      </c>
      <c r="AD84" s="9">
        <f t="shared" si="507"/>
        <v>0</v>
      </c>
      <c r="AE84" s="9">
        <f t="shared" si="508"/>
        <v>-2495</v>
      </c>
      <c r="AF84" s="49"/>
      <c r="AG84" s="49"/>
      <c r="AH84" s="49"/>
      <c r="AI84" s="9">
        <f t="shared" si="509"/>
        <v>0</v>
      </c>
      <c r="AJ84" s="46">
        <f>OON!AC84</f>
        <v>0</v>
      </c>
      <c r="AK84" s="46">
        <f>OON!AD84</f>
        <v>-0.89</v>
      </c>
      <c r="AL84" s="46"/>
      <c r="AM84" s="46"/>
      <c r="AN84" s="46"/>
      <c r="AO84" s="46"/>
      <c r="AP84" s="46"/>
      <c r="AQ84" s="46"/>
      <c r="AR84" s="46"/>
      <c r="AS84" s="46">
        <f t="shared" si="510"/>
        <v>0</v>
      </c>
      <c r="AT84" s="46">
        <f t="shared" si="511"/>
        <v>-0.89</v>
      </c>
      <c r="AU84" s="46">
        <f t="shared" si="512"/>
        <v>-0.89</v>
      </c>
      <c r="AV84" s="9">
        <f t="shared" si="513"/>
        <v>3184884</v>
      </c>
      <c r="AW84" s="9">
        <f t="shared" si="514"/>
        <v>2100041</v>
      </c>
      <c r="AX84" s="9">
        <f t="shared" si="515"/>
        <v>249535</v>
      </c>
      <c r="AY84" s="9">
        <f t="shared" si="516"/>
        <v>794157</v>
      </c>
      <c r="AZ84" s="9">
        <f t="shared" si="517"/>
        <v>21001</v>
      </c>
      <c r="BA84" s="9">
        <f t="shared" si="518"/>
        <v>20150</v>
      </c>
      <c r="BB84" s="46">
        <f t="shared" si="519"/>
        <v>4.49</v>
      </c>
      <c r="BC84" s="46">
        <f t="shared" si="520"/>
        <v>3.87</v>
      </c>
      <c r="BD84" s="46">
        <f t="shared" si="521"/>
        <v>0.61999999999999977</v>
      </c>
      <c r="BE84" s="169"/>
    </row>
    <row r="85" spans="1:57" x14ac:dyDescent="0.25">
      <c r="A85" s="29">
        <v>1427</v>
      </c>
      <c r="B85" s="30">
        <v>600010422</v>
      </c>
      <c r="C85" s="31"/>
      <c r="D85" s="32" t="s">
        <v>162</v>
      </c>
      <c r="E85" s="30"/>
      <c r="F85" s="30"/>
      <c r="G85" s="31"/>
      <c r="H85" s="33">
        <f t="shared" ref="H85:O85" si="522">SUM(H81:H84)</f>
        <v>32576445</v>
      </c>
      <c r="I85" s="33">
        <f t="shared" si="522"/>
        <v>24030005</v>
      </c>
      <c r="J85" s="33">
        <f t="shared" si="522"/>
        <v>0</v>
      </c>
      <c r="K85" s="33">
        <f t="shared" si="522"/>
        <v>8122142</v>
      </c>
      <c r="L85" s="33">
        <f t="shared" si="522"/>
        <v>240300</v>
      </c>
      <c r="M85" s="33">
        <f t="shared" si="522"/>
        <v>183998</v>
      </c>
      <c r="N85" s="106">
        <f t="shared" si="522"/>
        <v>43.195799999999998</v>
      </c>
      <c r="O85" s="106">
        <f t="shared" si="522"/>
        <v>33.6325</v>
      </c>
      <c r="P85" s="106">
        <f t="shared" ref="P85" si="523">SUM(P81:P84)</f>
        <v>9.5632999999999999</v>
      </c>
      <c r="Q85" s="50">
        <f t="shared" ref="Q85:BD85" si="524">SUM(Q81:Q84)</f>
        <v>-392535</v>
      </c>
      <c r="R85" s="50">
        <f t="shared" si="524"/>
        <v>0</v>
      </c>
      <c r="S85" s="50">
        <f t="shared" si="524"/>
        <v>86612</v>
      </c>
      <c r="T85" s="50">
        <f t="shared" si="524"/>
        <v>0</v>
      </c>
      <c r="U85" s="50">
        <f t="shared" si="524"/>
        <v>0</v>
      </c>
      <c r="V85" s="50">
        <f t="shared" si="524"/>
        <v>0</v>
      </c>
      <c r="W85" s="50">
        <f t="shared" si="524"/>
        <v>0</v>
      </c>
      <c r="X85" s="50">
        <f t="shared" si="524"/>
        <v>-305923</v>
      </c>
      <c r="Y85" s="50">
        <f t="shared" si="524"/>
        <v>0</v>
      </c>
      <c r="Z85" s="50">
        <f t="shared" si="524"/>
        <v>392535</v>
      </c>
      <c r="AA85" s="50">
        <f t="shared" si="524"/>
        <v>0</v>
      </c>
      <c r="AB85" s="50">
        <f t="shared" si="524"/>
        <v>392535</v>
      </c>
      <c r="AC85" s="50">
        <f t="shared" si="524"/>
        <v>86612</v>
      </c>
      <c r="AD85" s="50">
        <f t="shared" si="524"/>
        <v>29275</v>
      </c>
      <c r="AE85" s="50">
        <f t="shared" si="524"/>
        <v>-3059</v>
      </c>
      <c r="AF85" s="50">
        <f t="shared" si="524"/>
        <v>0</v>
      </c>
      <c r="AG85" s="50">
        <f t="shared" si="524"/>
        <v>0</v>
      </c>
      <c r="AH85" s="50">
        <f t="shared" si="524"/>
        <v>0</v>
      </c>
      <c r="AI85" s="50">
        <f t="shared" si="524"/>
        <v>0</v>
      </c>
      <c r="AJ85" s="55">
        <f t="shared" si="524"/>
        <v>0</v>
      </c>
      <c r="AK85" s="55">
        <f t="shared" si="524"/>
        <v>-1.18</v>
      </c>
      <c r="AL85" s="47">
        <f t="shared" si="524"/>
        <v>0</v>
      </c>
      <c r="AM85" s="47">
        <f t="shared" si="524"/>
        <v>0.25</v>
      </c>
      <c r="AN85" s="47">
        <f t="shared" si="524"/>
        <v>0</v>
      </c>
      <c r="AO85" s="47">
        <f t="shared" si="524"/>
        <v>0</v>
      </c>
      <c r="AP85" s="47">
        <f t="shared" si="524"/>
        <v>0</v>
      </c>
      <c r="AQ85" s="47">
        <f t="shared" si="524"/>
        <v>0</v>
      </c>
      <c r="AR85" s="47">
        <f t="shared" si="524"/>
        <v>0</v>
      </c>
      <c r="AS85" s="47">
        <f t="shared" si="524"/>
        <v>0.25</v>
      </c>
      <c r="AT85" s="47">
        <f t="shared" si="524"/>
        <v>-1.18</v>
      </c>
      <c r="AU85" s="47">
        <f t="shared" si="524"/>
        <v>-0.92999999999999994</v>
      </c>
      <c r="AV85" s="33">
        <f t="shared" si="524"/>
        <v>32689273</v>
      </c>
      <c r="AW85" s="33">
        <f t="shared" si="524"/>
        <v>23724082</v>
      </c>
      <c r="AX85" s="33">
        <f t="shared" si="524"/>
        <v>392535</v>
      </c>
      <c r="AY85" s="33">
        <f t="shared" si="524"/>
        <v>8151417</v>
      </c>
      <c r="AZ85" s="33">
        <f t="shared" si="524"/>
        <v>237241</v>
      </c>
      <c r="BA85" s="33">
        <f t="shared" si="524"/>
        <v>183998</v>
      </c>
      <c r="BB85" s="47">
        <f t="shared" si="524"/>
        <v>42.265799999999999</v>
      </c>
      <c r="BC85" s="47">
        <f t="shared" si="524"/>
        <v>33.8825</v>
      </c>
      <c r="BD85" s="47">
        <f t="shared" si="524"/>
        <v>8.3832999999999984</v>
      </c>
      <c r="BE85" s="168">
        <f>AV85-H85</f>
        <v>112828</v>
      </c>
    </row>
    <row r="86" spans="1:57" x14ac:dyDescent="0.25">
      <c r="A86" s="25">
        <v>1428</v>
      </c>
      <c r="B86" s="6">
        <v>600012646</v>
      </c>
      <c r="C86" s="26">
        <v>854999</v>
      </c>
      <c r="D86" s="27" t="s">
        <v>39</v>
      </c>
      <c r="E86" s="6">
        <v>3122</v>
      </c>
      <c r="F86" s="6" t="s">
        <v>18</v>
      </c>
      <c r="G86" s="6" t="s">
        <v>19</v>
      </c>
      <c r="H86" s="9">
        <f t="shared" ref="H86:H89" si="525">I86+J86+K86+L86+M86</f>
        <v>29209636</v>
      </c>
      <c r="I86" s="9">
        <v>21569055</v>
      </c>
      <c r="J86" s="9"/>
      <c r="K86" s="9">
        <f t="shared" ref="K86:K89" si="526">ROUND(I86*33.8%,0)</f>
        <v>7290341</v>
      </c>
      <c r="L86" s="167">
        <f>ROUND(I86*1%,0)-1</f>
        <v>215690</v>
      </c>
      <c r="M86" s="9">
        <v>134550</v>
      </c>
      <c r="N86" s="105">
        <f>O86+P86</f>
        <v>37.668500000000002</v>
      </c>
      <c r="O86" s="105">
        <v>29.298500000000001</v>
      </c>
      <c r="P86" s="105">
        <v>8.370000000000001</v>
      </c>
      <c r="Q86" s="9">
        <f>OON!V86+OON!W86</f>
        <v>-266500</v>
      </c>
      <c r="R86" s="28"/>
      <c r="S86" s="28"/>
      <c r="T86" s="28"/>
      <c r="U86" s="28"/>
      <c r="V86" s="28"/>
      <c r="W86" s="28"/>
      <c r="X86" s="9">
        <f t="shared" ref="X86:X89" si="527">SUM(Q86:W86)</f>
        <v>-266500</v>
      </c>
      <c r="Y86" s="9">
        <f>OON!K86</f>
        <v>52720</v>
      </c>
      <c r="Z86" s="9">
        <f t="shared" ref="Z86:Z89" si="528">Q86*-1</f>
        <v>266500</v>
      </c>
      <c r="AA86" s="9">
        <f>OON!O86+OON!S86</f>
        <v>0</v>
      </c>
      <c r="AB86" s="9">
        <f t="shared" ref="AB86:AB89" si="529">SUM(Y86:AA86)</f>
        <v>319220</v>
      </c>
      <c r="AC86" s="9">
        <f t="shared" ref="AC86:AC89" si="530">X86+AB86</f>
        <v>52720</v>
      </c>
      <c r="AD86" s="9">
        <f t="shared" ref="AD86:AD89" si="531">ROUND((X86+Y86+Z86)*33.8%,0)</f>
        <v>17819</v>
      </c>
      <c r="AE86" s="9">
        <f t="shared" ref="AE86:AE89" si="532">ROUND(X86*1%,0)</f>
        <v>-2665</v>
      </c>
      <c r="AF86" s="28"/>
      <c r="AG86" s="28"/>
      <c r="AH86" s="28"/>
      <c r="AI86" s="9">
        <f t="shared" ref="AI86:AI89" si="533">AF86+AG86+AH86</f>
        <v>0</v>
      </c>
      <c r="AJ86" s="46">
        <f>OON!AC86</f>
        <v>0</v>
      </c>
      <c r="AK86" s="46">
        <f>OON!AD86</f>
        <v>-0.6</v>
      </c>
      <c r="AL86" s="46"/>
      <c r="AM86" s="46"/>
      <c r="AN86" s="46"/>
      <c r="AO86" s="46"/>
      <c r="AP86" s="46"/>
      <c r="AQ86" s="46"/>
      <c r="AR86" s="46"/>
      <c r="AS86" s="46">
        <f t="shared" ref="AS86:AS89" si="534">AJ86+AL86+AM86+AP86+AR86+AN86</f>
        <v>0</v>
      </c>
      <c r="AT86" s="46">
        <f t="shared" ref="AT86:AT89" si="535">AK86+AQ86+AO86</f>
        <v>-0.6</v>
      </c>
      <c r="AU86" s="46">
        <f t="shared" ref="AU86:AU89" si="536">AS86+AT86</f>
        <v>-0.6</v>
      </c>
      <c r="AV86" s="9">
        <f t="shared" ref="AV86:AV89" si="537">AW86+AX86+AY86+AZ86+BA86</f>
        <v>29277510</v>
      </c>
      <c r="AW86" s="9">
        <f t="shared" ref="AW86:AW89" si="538">I86+X86</f>
        <v>21302555</v>
      </c>
      <c r="AX86" s="9">
        <f t="shared" ref="AX86:AX89" si="539">J86+AB86</f>
        <v>319220</v>
      </c>
      <c r="AY86" s="9">
        <f t="shared" ref="AY86:AY89" si="540">K86+AD86</f>
        <v>7308160</v>
      </c>
      <c r="AZ86" s="9">
        <f t="shared" ref="AZ86:AZ89" si="541">L86+AE86</f>
        <v>213025</v>
      </c>
      <c r="BA86" s="9">
        <f t="shared" ref="BA86:BA89" si="542">M86+AI86</f>
        <v>134550</v>
      </c>
      <c r="BB86" s="46">
        <f t="shared" ref="BB86:BB89" si="543">BC86+BD86</f>
        <v>37.0685</v>
      </c>
      <c r="BC86" s="46">
        <f t="shared" ref="BC86:BC89" si="544">O86+AS86</f>
        <v>29.298500000000001</v>
      </c>
      <c r="BD86" s="46">
        <f t="shared" ref="BD86:BD89" si="545">P86+AT86</f>
        <v>7.7700000000000014</v>
      </c>
      <c r="BE86" s="169"/>
    </row>
    <row r="87" spans="1:57" x14ac:dyDescent="0.25">
      <c r="A87" s="5">
        <v>1428</v>
      </c>
      <c r="B87" s="2">
        <v>600012646</v>
      </c>
      <c r="C87" s="7">
        <v>854999</v>
      </c>
      <c r="D87" s="8" t="s">
        <v>39</v>
      </c>
      <c r="E87" s="19">
        <v>3122</v>
      </c>
      <c r="F87" s="19" t="s">
        <v>109</v>
      </c>
      <c r="G87" s="19" t="s">
        <v>95</v>
      </c>
      <c r="H87" s="9">
        <f t="shared" si="525"/>
        <v>0</v>
      </c>
      <c r="I87" s="9"/>
      <c r="J87" s="9"/>
      <c r="K87" s="9">
        <f t="shared" si="526"/>
        <v>0</v>
      </c>
      <c r="L87" s="9">
        <f t="shared" ref="L87:L89" si="546">ROUND(I87*1%,0)</f>
        <v>0</v>
      </c>
      <c r="M87" s="9"/>
      <c r="N87" s="105"/>
      <c r="O87" s="105"/>
      <c r="P87" s="105"/>
      <c r="Q87" s="9">
        <f>OON!V87+OON!W87</f>
        <v>0</v>
      </c>
      <c r="R87" s="49"/>
      <c r="S87" s="49"/>
      <c r="T87" s="49"/>
      <c r="U87" s="49"/>
      <c r="V87" s="49"/>
      <c r="W87" s="49"/>
      <c r="X87" s="9">
        <f t="shared" si="527"/>
        <v>0</v>
      </c>
      <c r="Y87" s="9">
        <f>OON!K87</f>
        <v>0</v>
      </c>
      <c r="Z87" s="9">
        <f t="shared" si="528"/>
        <v>0</v>
      </c>
      <c r="AA87" s="9">
        <f>OON!O87+OON!S87</f>
        <v>0</v>
      </c>
      <c r="AB87" s="9">
        <f t="shared" si="529"/>
        <v>0</v>
      </c>
      <c r="AC87" s="9">
        <f t="shared" si="530"/>
        <v>0</v>
      </c>
      <c r="AD87" s="9">
        <f t="shared" si="531"/>
        <v>0</v>
      </c>
      <c r="AE87" s="9">
        <f t="shared" si="532"/>
        <v>0</v>
      </c>
      <c r="AF87" s="49"/>
      <c r="AG87" s="49"/>
      <c r="AH87" s="49"/>
      <c r="AI87" s="9">
        <f t="shared" si="533"/>
        <v>0</v>
      </c>
      <c r="AJ87" s="46">
        <f>OON!AC87</f>
        <v>0</v>
      </c>
      <c r="AK87" s="46">
        <f>OON!AD87</f>
        <v>0</v>
      </c>
      <c r="AL87" s="46"/>
      <c r="AM87" s="46"/>
      <c r="AN87" s="46"/>
      <c r="AO87" s="46"/>
      <c r="AP87" s="46"/>
      <c r="AQ87" s="46"/>
      <c r="AR87" s="46"/>
      <c r="AS87" s="46">
        <f t="shared" si="534"/>
        <v>0</v>
      </c>
      <c r="AT87" s="46">
        <f t="shared" si="535"/>
        <v>0</v>
      </c>
      <c r="AU87" s="46">
        <f t="shared" si="536"/>
        <v>0</v>
      </c>
      <c r="AV87" s="9">
        <f t="shared" si="537"/>
        <v>0</v>
      </c>
      <c r="AW87" s="9">
        <f t="shared" si="538"/>
        <v>0</v>
      </c>
      <c r="AX87" s="9">
        <f t="shared" si="539"/>
        <v>0</v>
      </c>
      <c r="AY87" s="9">
        <f t="shared" si="540"/>
        <v>0</v>
      </c>
      <c r="AZ87" s="9">
        <f t="shared" si="541"/>
        <v>0</v>
      </c>
      <c r="BA87" s="9">
        <f t="shared" si="542"/>
        <v>0</v>
      </c>
      <c r="BB87" s="46">
        <f t="shared" si="543"/>
        <v>0</v>
      </c>
      <c r="BC87" s="46">
        <f t="shared" si="544"/>
        <v>0</v>
      </c>
      <c r="BD87" s="46">
        <f t="shared" si="545"/>
        <v>0</v>
      </c>
      <c r="BE87" s="169"/>
    </row>
    <row r="88" spans="1:57" x14ac:dyDescent="0.25">
      <c r="A88" s="5">
        <v>1428</v>
      </c>
      <c r="B88" s="2">
        <v>600012646</v>
      </c>
      <c r="C88" s="7">
        <v>854999</v>
      </c>
      <c r="D88" s="8" t="s">
        <v>39</v>
      </c>
      <c r="E88" s="2">
        <v>3147</v>
      </c>
      <c r="F88" s="2" t="s">
        <v>27</v>
      </c>
      <c r="G88" s="7" t="s">
        <v>95</v>
      </c>
      <c r="H88" s="9">
        <f t="shared" si="525"/>
        <v>2707124</v>
      </c>
      <c r="I88" s="9">
        <v>1997469</v>
      </c>
      <c r="J88" s="9"/>
      <c r="K88" s="9">
        <f t="shared" si="526"/>
        <v>675145</v>
      </c>
      <c r="L88" s="9">
        <f t="shared" si="546"/>
        <v>19975</v>
      </c>
      <c r="M88" s="9">
        <v>14535</v>
      </c>
      <c r="N88" s="105">
        <v>4.53</v>
      </c>
      <c r="O88" s="105">
        <v>3.34</v>
      </c>
      <c r="P88" s="105">
        <f>N88-O88</f>
        <v>1.1900000000000004</v>
      </c>
      <c r="Q88" s="9">
        <f>OON!V88+OON!W88</f>
        <v>0</v>
      </c>
      <c r="R88" s="49"/>
      <c r="S88" s="49"/>
      <c r="T88" s="49"/>
      <c r="U88" s="49"/>
      <c r="V88" s="49"/>
      <c r="W88" s="49"/>
      <c r="X88" s="9">
        <f t="shared" si="527"/>
        <v>0</v>
      </c>
      <c r="Y88" s="9">
        <f>OON!K88</f>
        <v>0</v>
      </c>
      <c r="Z88" s="9">
        <f t="shared" si="528"/>
        <v>0</v>
      </c>
      <c r="AA88" s="9">
        <f>OON!O88+OON!S88</f>
        <v>0</v>
      </c>
      <c r="AB88" s="9">
        <f t="shared" si="529"/>
        <v>0</v>
      </c>
      <c r="AC88" s="9">
        <f t="shared" si="530"/>
        <v>0</v>
      </c>
      <c r="AD88" s="9">
        <f t="shared" si="531"/>
        <v>0</v>
      </c>
      <c r="AE88" s="9">
        <f t="shared" si="532"/>
        <v>0</v>
      </c>
      <c r="AF88" s="49"/>
      <c r="AG88" s="49"/>
      <c r="AH88" s="49"/>
      <c r="AI88" s="9">
        <f t="shared" si="533"/>
        <v>0</v>
      </c>
      <c r="AJ88" s="46">
        <f>OON!AC88</f>
        <v>0</v>
      </c>
      <c r="AK88" s="46">
        <f>OON!AD88</f>
        <v>0</v>
      </c>
      <c r="AL88" s="46"/>
      <c r="AM88" s="46"/>
      <c r="AN88" s="46"/>
      <c r="AO88" s="46"/>
      <c r="AP88" s="46"/>
      <c r="AQ88" s="46"/>
      <c r="AR88" s="46"/>
      <c r="AS88" s="46">
        <f t="shared" si="534"/>
        <v>0</v>
      </c>
      <c r="AT88" s="46">
        <f t="shared" si="535"/>
        <v>0</v>
      </c>
      <c r="AU88" s="46">
        <f t="shared" si="536"/>
        <v>0</v>
      </c>
      <c r="AV88" s="9">
        <f t="shared" si="537"/>
        <v>2707124</v>
      </c>
      <c r="AW88" s="9">
        <f t="shared" si="538"/>
        <v>1997469</v>
      </c>
      <c r="AX88" s="9">
        <f t="shared" si="539"/>
        <v>0</v>
      </c>
      <c r="AY88" s="9">
        <f t="shared" si="540"/>
        <v>675145</v>
      </c>
      <c r="AZ88" s="9">
        <f t="shared" si="541"/>
        <v>19975</v>
      </c>
      <c r="BA88" s="9">
        <f t="shared" si="542"/>
        <v>14535</v>
      </c>
      <c r="BB88" s="46">
        <f t="shared" si="543"/>
        <v>4.53</v>
      </c>
      <c r="BC88" s="46">
        <f t="shared" si="544"/>
        <v>3.34</v>
      </c>
      <c r="BD88" s="46">
        <f t="shared" si="545"/>
        <v>1.1900000000000004</v>
      </c>
      <c r="BE88" s="169"/>
    </row>
    <row r="89" spans="1:57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3150</v>
      </c>
      <c r="F89" s="2" t="s">
        <v>31</v>
      </c>
      <c r="G89" s="2" t="s">
        <v>19</v>
      </c>
      <c r="H89" s="9">
        <f t="shared" si="525"/>
        <v>2279800</v>
      </c>
      <c r="I89" s="9">
        <v>1682553</v>
      </c>
      <c r="J89" s="9"/>
      <c r="K89" s="9">
        <f t="shared" si="526"/>
        <v>568703</v>
      </c>
      <c r="L89" s="9">
        <f t="shared" si="546"/>
        <v>16826</v>
      </c>
      <c r="M89" s="9">
        <v>11718</v>
      </c>
      <c r="N89" s="105">
        <f>O89+P89</f>
        <v>2.7892999999999999</v>
      </c>
      <c r="O89" s="105">
        <v>2.3712</v>
      </c>
      <c r="P89" s="105">
        <v>0.41810000000000003</v>
      </c>
      <c r="Q89" s="9">
        <f>OON!V89+OON!W89</f>
        <v>0</v>
      </c>
      <c r="R89" s="9"/>
      <c r="S89" s="9"/>
      <c r="T89" s="9"/>
      <c r="U89" s="9"/>
      <c r="V89" s="9"/>
      <c r="W89" s="9"/>
      <c r="X89" s="9">
        <f t="shared" si="527"/>
        <v>0</v>
      </c>
      <c r="Y89" s="9">
        <f>OON!K89</f>
        <v>0</v>
      </c>
      <c r="Z89" s="9">
        <f t="shared" si="528"/>
        <v>0</v>
      </c>
      <c r="AA89" s="9">
        <f>OON!O89+OON!S89</f>
        <v>0</v>
      </c>
      <c r="AB89" s="9">
        <f t="shared" si="529"/>
        <v>0</v>
      </c>
      <c r="AC89" s="9">
        <f t="shared" si="530"/>
        <v>0</v>
      </c>
      <c r="AD89" s="9">
        <f t="shared" si="531"/>
        <v>0</v>
      </c>
      <c r="AE89" s="9">
        <f t="shared" si="532"/>
        <v>0</v>
      </c>
      <c r="AF89" s="9"/>
      <c r="AG89" s="9"/>
      <c r="AH89" s="9"/>
      <c r="AI89" s="9">
        <f t="shared" si="533"/>
        <v>0</v>
      </c>
      <c r="AJ89" s="46">
        <f>OON!AC89</f>
        <v>0</v>
      </c>
      <c r="AK89" s="46">
        <f>OON!AD89</f>
        <v>0</v>
      </c>
      <c r="AL89" s="46"/>
      <c r="AM89" s="46"/>
      <c r="AN89" s="46"/>
      <c r="AO89" s="46"/>
      <c r="AP89" s="46"/>
      <c r="AQ89" s="46"/>
      <c r="AR89" s="46"/>
      <c r="AS89" s="46">
        <f t="shared" si="534"/>
        <v>0</v>
      </c>
      <c r="AT89" s="46">
        <f t="shared" si="535"/>
        <v>0</v>
      </c>
      <c r="AU89" s="46">
        <f t="shared" si="536"/>
        <v>0</v>
      </c>
      <c r="AV89" s="9">
        <f t="shared" si="537"/>
        <v>2279800</v>
      </c>
      <c r="AW89" s="9">
        <f t="shared" si="538"/>
        <v>1682553</v>
      </c>
      <c r="AX89" s="9">
        <f t="shared" si="539"/>
        <v>0</v>
      </c>
      <c r="AY89" s="9">
        <f t="shared" si="540"/>
        <v>568703</v>
      </c>
      <c r="AZ89" s="9">
        <f t="shared" si="541"/>
        <v>16826</v>
      </c>
      <c r="BA89" s="9">
        <f t="shared" si="542"/>
        <v>11718</v>
      </c>
      <c r="BB89" s="46">
        <f t="shared" si="543"/>
        <v>2.7892999999999999</v>
      </c>
      <c r="BC89" s="46">
        <f t="shared" si="544"/>
        <v>2.3712</v>
      </c>
      <c r="BD89" s="46">
        <f t="shared" si="545"/>
        <v>0.41810000000000003</v>
      </c>
      <c r="BE89" s="169"/>
    </row>
    <row r="90" spans="1:57" x14ac:dyDescent="0.25">
      <c r="A90" s="29">
        <v>1428</v>
      </c>
      <c r="B90" s="30">
        <v>600012646</v>
      </c>
      <c r="C90" s="31"/>
      <c r="D90" s="32" t="s">
        <v>163</v>
      </c>
      <c r="E90" s="30"/>
      <c r="F90" s="30"/>
      <c r="G90" s="30"/>
      <c r="H90" s="33">
        <f t="shared" ref="H90:O90" si="547">SUM(H86:H89)</f>
        <v>34196560</v>
      </c>
      <c r="I90" s="33">
        <f t="shared" si="547"/>
        <v>25249077</v>
      </c>
      <c r="J90" s="33">
        <f t="shared" si="547"/>
        <v>0</v>
      </c>
      <c r="K90" s="33">
        <f t="shared" si="547"/>
        <v>8534189</v>
      </c>
      <c r="L90" s="33">
        <f t="shared" si="547"/>
        <v>252491</v>
      </c>
      <c r="M90" s="33">
        <f t="shared" si="547"/>
        <v>160803</v>
      </c>
      <c r="N90" s="106">
        <f t="shared" si="547"/>
        <v>44.9878</v>
      </c>
      <c r="O90" s="106">
        <f t="shared" si="547"/>
        <v>35.009700000000002</v>
      </c>
      <c r="P90" s="106">
        <f t="shared" ref="P90" si="548">SUM(P86:P89)</f>
        <v>9.9781000000000031</v>
      </c>
      <c r="Q90" s="33">
        <f t="shared" ref="Q90:BD90" si="549">SUM(Q86:Q89)</f>
        <v>-266500</v>
      </c>
      <c r="R90" s="33">
        <f t="shared" si="549"/>
        <v>0</v>
      </c>
      <c r="S90" s="33">
        <f t="shared" si="549"/>
        <v>0</v>
      </c>
      <c r="T90" s="33">
        <f t="shared" si="549"/>
        <v>0</v>
      </c>
      <c r="U90" s="33">
        <f t="shared" si="549"/>
        <v>0</v>
      </c>
      <c r="V90" s="33">
        <f t="shared" si="549"/>
        <v>0</v>
      </c>
      <c r="W90" s="33">
        <f t="shared" si="549"/>
        <v>0</v>
      </c>
      <c r="X90" s="33">
        <f t="shared" si="549"/>
        <v>-266500</v>
      </c>
      <c r="Y90" s="33">
        <f t="shared" si="549"/>
        <v>52720</v>
      </c>
      <c r="Z90" s="33">
        <f t="shared" si="549"/>
        <v>266500</v>
      </c>
      <c r="AA90" s="33">
        <f t="shared" si="549"/>
        <v>0</v>
      </c>
      <c r="AB90" s="33">
        <f t="shared" si="549"/>
        <v>319220</v>
      </c>
      <c r="AC90" s="33">
        <f t="shared" si="549"/>
        <v>52720</v>
      </c>
      <c r="AD90" s="33">
        <f t="shared" si="549"/>
        <v>17819</v>
      </c>
      <c r="AE90" s="33">
        <f t="shared" si="549"/>
        <v>-2665</v>
      </c>
      <c r="AF90" s="33">
        <f t="shared" si="549"/>
        <v>0</v>
      </c>
      <c r="AG90" s="33">
        <f t="shared" si="549"/>
        <v>0</v>
      </c>
      <c r="AH90" s="33">
        <f t="shared" si="549"/>
        <v>0</v>
      </c>
      <c r="AI90" s="33">
        <f t="shared" si="549"/>
        <v>0</v>
      </c>
      <c r="AJ90" s="47">
        <f t="shared" si="549"/>
        <v>0</v>
      </c>
      <c r="AK90" s="47">
        <f t="shared" si="549"/>
        <v>-0.6</v>
      </c>
      <c r="AL90" s="47">
        <f t="shared" si="549"/>
        <v>0</v>
      </c>
      <c r="AM90" s="47">
        <f t="shared" si="549"/>
        <v>0</v>
      </c>
      <c r="AN90" s="47">
        <f t="shared" si="549"/>
        <v>0</v>
      </c>
      <c r="AO90" s="47">
        <f t="shared" si="549"/>
        <v>0</v>
      </c>
      <c r="AP90" s="47">
        <f t="shared" si="549"/>
        <v>0</v>
      </c>
      <c r="AQ90" s="47">
        <f t="shared" si="549"/>
        <v>0</v>
      </c>
      <c r="AR90" s="47">
        <f t="shared" si="549"/>
        <v>0</v>
      </c>
      <c r="AS90" s="47">
        <f t="shared" si="549"/>
        <v>0</v>
      </c>
      <c r="AT90" s="47">
        <f t="shared" si="549"/>
        <v>-0.6</v>
      </c>
      <c r="AU90" s="47">
        <f t="shared" si="549"/>
        <v>-0.6</v>
      </c>
      <c r="AV90" s="33">
        <f t="shared" si="549"/>
        <v>34264434</v>
      </c>
      <c r="AW90" s="33">
        <f t="shared" si="549"/>
        <v>24982577</v>
      </c>
      <c r="AX90" s="33">
        <f t="shared" si="549"/>
        <v>319220</v>
      </c>
      <c r="AY90" s="33">
        <f t="shared" si="549"/>
        <v>8552008</v>
      </c>
      <c r="AZ90" s="33">
        <f t="shared" si="549"/>
        <v>249826</v>
      </c>
      <c r="BA90" s="33">
        <f t="shared" si="549"/>
        <v>160803</v>
      </c>
      <c r="BB90" s="47">
        <f t="shared" si="549"/>
        <v>44.387799999999999</v>
      </c>
      <c r="BC90" s="47">
        <f t="shared" si="549"/>
        <v>35.009700000000002</v>
      </c>
      <c r="BD90" s="47">
        <f t="shared" si="549"/>
        <v>9.3781000000000017</v>
      </c>
      <c r="BE90" s="168">
        <f>AV90-H90</f>
        <v>67874</v>
      </c>
    </row>
    <row r="91" spans="1:57" x14ac:dyDescent="0.25">
      <c r="A91" s="25">
        <v>1429</v>
      </c>
      <c r="B91" s="6">
        <v>600019713</v>
      </c>
      <c r="C91" s="26">
        <v>673731</v>
      </c>
      <c r="D91" s="27" t="s">
        <v>40</v>
      </c>
      <c r="E91" s="6">
        <v>3122</v>
      </c>
      <c r="F91" s="6" t="s">
        <v>18</v>
      </c>
      <c r="G91" s="6" t="s">
        <v>19</v>
      </c>
      <c r="H91" s="9">
        <f t="shared" ref="H91:H98" si="550">I91+J91+K91+L91+M91</f>
        <v>41120109</v>
      </c>
      <c r="I91" s="9">
        <v>30314606</v>
      </c>
      <c r="J91" s="9"/>
      <c r="K91" s="9">
        <f t="shared" ref="K91:K98" si="551">ROUND(I91*33.8%,0)</f>
        <v>10246337</v>
      </c>
      <c r="L91" s="9">
        <f t="shared" ref="L91:L98" si="552">ROUND(I91*1%,0)</f>
        <v>303146</v>
      </c>
      <c r="M91" s="9">
        <v>256020</v>
      </c>
      <c r="N91" s="105">
        <f>O91+P91</f>
        <v>50.985200000000006</v>
      </c>
      <c r="O91" s="105">
        <v>39.825200000000002</v>
      </c>
      <c r="P91" s="105">
        <v>11.16</v>
      </c>
      <c r="Q91" s="9">
        <f>OON!V91+OON!W91</f>
        <v>-80337</v>
      </c>
      <c r="R91" s="28"/>
      <c r="S91" s="28"/>
      <c r="T91" s="28"/>
      <c r="U91" s="28"/>
      <c r="V91" s="28"/>
      <c r="W91" s="28"/>
      <c r="X91" s="9">
        <f t="shared" ref="X91:X98" si="553">SUM(Q91:W91)</f>
        <v>-80337</v>
      </c>
      <c r="Y91" s="9">
        <f>OON!K91</f>
        <v>790800</v>
      </c>
      <c r="Z91" s="9">
        <f t="shared" ref="Z91:Z98" si="554">Q91*-1</f>
        <v>80337</v>
      </c>
      <c r="AA91" s="9">
        <f>OON!O91+OON!S91</f>
        <v>0</v>
      </c>
      <c r="AB91" s="9">
        <f t="shared" ref="AB91:AB98" si="555">SUM(Y91:AA91)</f>
        <v>871137</v>
      </c>
      <c r="AC91" s="9">
        <f t="shared" ref="AC91:AC98" si="556">X91+AB91</f>
        <v>790800</v>
      </c>
      <c r="AD91" s="9">
        <f t="shared" ref="AD91:AD98" si="557">ROUND((X91+Y91+Z91)*33.8%,0)</f>
        <v>267290</v>
      </c>
      <c r="AE91" s="9">
        <f t="shared" ref="AE91:AE98" si="558">ROUND(X91*1%,0)</f>
        <v>-803</v>
      </c>
      <c r="AF91" s="28"/>
      <c r="AG91" s="28"/>
      <c r="AH91" s="28"/>
      <c r="AI91" s="9">
        <f t="shared" ref="AI91:AI98" si="559">AF91+AG91+AH91</f>
        <v>0</v>
      </c>
      <c r="AJ91" s="46">
        <f>OON!AC91</f>
        <v>-0.08</v>
      </c>
      <c r="AK91" s="46">
        <f>OON!AD91</f>
        <v>-0.08</v>
      </c>
      <c r="AL91" s="46"/>
      <c r="AM91" s="46"/>
      <c r="AN91" s="46"/>
      <c r="AO91" s="46"/>
      <c r="AP91" s="46"/>
      <c r="AQ91" s="46"/>
      <c r="AR91" s="46"/>
      <c r="AS91" s="46">
        <f t="shared" ref="AS91:AS98" si="560">AJ91+AL91+AM91+AP91+AR91+AN91</f>
        <v>-0.08</v>
      </c>
      <c r="AT91" s="46">
        <f t="shared" ref="AT91:AT98" si="561">AK91+AQ91+AO91</f>
        <v>-0.08</v>
      </c>
      <c r="AU91" s="46">
        <f t="shared" ref="AU91:AU98" si="562">AS91+AT91</f>
        <v>-0.16</v>
      </c>
      <c r="AV91" s="9">
        <f t="shared" ref="AV91:AV98" si="563">AW91+AX91+AY91+AZ91+BA91</f>
        <v>42177396</v>
      </c>
      <c r="AW91" s="9">
        <f t="shared" ref="AW91:AW98" si="564">I91+X91</f>
        <v>30234269</v>
      </c>
      <c r="AX91" s="9">
        <f t="shared" ref="AX91:AX98" si="565">J91+AB91</f>
        <v>871137</v>
      </c>
      <c r="AY91" s="9">
        <f t="shared" ref="AY91:AY98" si="566">K91+AD91</f>
        <v>10513627</v>
      </c>
      <c r="AZ91" s="9">
        <f t="shared" ref="AZ91:AZ98" si="567">L91+AE91</f>
        <v>302343</v>
      </c>
      <c r="BA91" s="9">
        <f t="shared" ref="BA91:BA98" si="568">M91+AI91</f>
        <v>256020</v>
      </c>
      <c r="BB91" s="46">
        <f t="shared" ref="BB91:BB98" si="569">BC91+BD91</f>
        <v>50.825200000000002</v>
      </c>
      <c r="BC91" s="46">
        <f t="shared" ref="BC91:BC98" si="570">O91+AS91</f>
        <v>39.745200000000004</v>
      </c>
      <c r="BD91" s="46">
        <f t="shared" ref="BD91:BD98" si="571">P91+AT91</f>
        <v>11.08</v>
      </c>
      <c r="BE91" s="169"/>
    </row>
    <row r="92" spans="1:57" x14ac:dyDescent="0.25">
      <c r="A92" s="5">
        <v>1429</v>
      </c>
      <c r="B92" s="2">
        <v>600019713</v>
      </c>
      <c r="C92" s="7">
        <v>673731</v>
      </c>
      <c r="D92" s="8" t="s">
        <v>40</v>
      </c>
      <c r="E92" s="19">
        <v>3122</v>
      </c>
      <c r="F92" s="19" t="s">
        <v>109</v>
      </c>
      <c r="G92" s="19" t="s">
        <v>95</v>
      </c>
      <c r="H92" s="9">
        <f t="shared" si="550"/>
        <v>0</v>
      </c>
      <c r="I92" s="9"/>
      <c r="J92" s="9"/>
      <c r="K92" s="9">
        <f t="shared" si="551"/>
        <v>0</v>
      </c>
      <c r="L92" s="9">
        <f t="shared" si="552"/>
        <v>0</v>
      </c>
      <c r="M92" s="9"/>
      <c r="N92" s="105"/>
      <c r="O92" s="105"/>
      <c r="P92" s="105"/>
      <c r="Q92" s="9">
        <f>OON!V92+OON!W92</f>
        <v>0</v>
      </c>
      <c r="R92" s="49"/>
      <c r="S92" s="49"/>
      <c r="T92" s="49"/>
      <c r="U92" s="49"/>
      <c r="V92" s="49"/>
      <c r="W92" s="49"/>
      <c r="X92" s="9">
        <f t="shared" si="553"/>
        <v>0</v>
      </c>
      <c r="Y92" s="9">
        <f>OON!K92</f>
        <v>0</v>
      </c>
      <c r="Z92" s="9">
        <f t="shared" si="554"/>
        <v>0</v>
      </c>
      <c r="AA92" s="9">
        <f>OON!O92+OON!S92</f>
        <v>0</v>
      </c>
      <c r="AB92" s="9">
        <f t="shared" si="555"/>
        <v>0</v>
      </c>
      <c r="AC92" s="9">
        <f t="shared" si="556"/>
        <v>0</v>
      </c>
      <c r="AD92" s="9">
        <f t="shared" si="557"/>
        <v>0</v>
      </c>
      <c r="AE92" s="9">
        <f t="shared" si="558"/>
        <v>0</v>
      </c>
      <c r="AF92" s="49"/>
      <c r="AG92" s="49"/>
      <c r="AH92" s="49"/>
      <c r="AI92" s="9">
        <f t="shared" si="559"/>
        <v>0</v>
      </c>
      <c r="AJ92" s="46">
        <f>OON!AC92</f>
        <v>0</v>
      </c>
      <c r="AK92" s="46">
        <f>OON!AD92</f>
        <v>0</v>
      </c>
      <c r="AL92" s="46"/>
      <c r="AM92" s="46"/>
      <c r="AN92" s="46"/>
      <c r="AO92" s="46"/>
      <c r="AP92" s="46"/>
      <c r="AQ92" s="46"/>
      <c r="AR92" s="46"/>
      <c r="AS92" s="46">
        <f t="shared" si="560"/>
        <v>0</v>
      </c>
      <c r="AT92" s="46">
        <f t="shared" si="561"/>
        <v>0</v>
      </c>
      <c r="AU92" s="46">
        <f t="shared" si="562"/>
        <v>0</v>
      </c>
      <c r="AV92" s="9">
        <f t="shared" si="563"/>
        <v>0</v>
      </c>
      <c r="AW92" s="9">
        <f t="shared" si="564"/>
        <v>0</v>
      </c>
      <c r="AX92" s="9">
        <f t="shared" si="565"/>
        <v>0</v>
      </c>
      <c r="AY92" s="9">
        <f t="shared" si="566"/>
        <v>0</v>
      </c>
      <c r="AZ92" s="9">
        <f t="shared" si="567"/>
        <v>0</v>
      </c>
      <c r="BA92" s="9">
        <f t="shared" si="568"/>
        <v>0</v>
      </c>
      <c r="BB92" s="46">
        <f t="shared" si="569"/>
        <v>0</v>
      </c>
      <c r="BC92" s="46">
        <f t="shared" si="570"/>
        <v>0</v>
      </c>
      <c r="BD92" s="46">
        <f t="shared" si="571"/>
        <v>0</v>
      </c>
      <c r="BE92" s="169"/>
    </row>
    <row r="93" spans="1:57" x14ac:dyDescent="0.25">
      <c r="A93" s="5">
        <v>1429</v>
      </c>
      <c r="B93" s="2">
        <v>600019713</v>
      </c>
      <c r="C93" s="7">
        <v>673731</v>
      </c>
      <c r="D93" s="8" t="s">
        <v>40</v>
      </c>
      <c r="E93" s="2">
        <v>3141</v>
      </c>
      <c r="F93" s="2" t="s">
        <v>20</v>
      </c>
      <c r="G93" s="7" t="s">
        <v>95</v>
      </c>
      <c r="H93" s="9">
        <f t="shared" si="550"/>
        <v>5124309</v>
      </c>
      <c r="I93" s="9">
        <v>3772552</v>
      </c>
      <c r="J93" s="9"/>
      <c r="K93" s="9">
        <f t="shared" si="551"/>
        <v>1275123</v>
      </c>
      <c r="L93" s="9">
        <f t="shared" si="552"/>
        <v>37726</v>
      </c>
      <c r="M93" s="9">
        <v>38908</v>
      </c>
      <c r="N93" s="105">
        <v>12.12</v>
      </c>
      <c r="O93" s="105">
        <v>0</v>
      </c>
      <c r="P93" s="105">
        <f t="shared" ref="P93:P95" si="572">N93</f>
        <v>12.12</v>
      </c>
      <c r="Q93" s="9">
        <f>OON!V93+OON!W93</f>
        <v>0</v>
      </c>
      <c r="R93" s="49"/>
      <c r="S93" s="49"/>
      <c r="T93" s="49"/>
      <c r="U93" s="49"/>
      <c r="V93" s="49"/>
      <c r="W93" s="49"/>
      <c r="X93" s="9">
        <f t="shared" si="553"/>
        <v>0</v>
      </c>
      <c r="Y93" s="9">
        <f>OON!K93</f>
        <v>0</v>
      </c>
      <c r="Z93" s="9">
        <f t="shared" si="554"/>
        <v>0</v>
      </c>
      <c r="AA93" s="9">
        <f>OON!O93+OON!S93</f>
        <v>0</v>
      </c>
      <c r="AB93" s="9">
        <f t="shared" si="555"/>
        <v>0</v>
      </c>
      <c r="AC93" s="9">
        <f t="shared" si="556"/>
        <v>0</v>
      </c>
      <c r="AD93" s="9">
        <f t="shared" si="557"/>
        <v>0</v>
      </c>
      <c r="AE93" s="9">
        <f t="shared" si="558"/>
        <v>0</v>
      </c>
      <c r="AF93" s="49"/>
      <c r="AG93" s="49"/>
      <c r="AH93" s="49"/>
      <c r="AI93" s="9">
        <f t="shared" si="559"/>
        <v>0</v>
      </c>
      <c r="AJ93" s="46">
        <f>OON!AC93</f>
        <v>0</v>
      </c>
      <c r="AK93" s="46">
        <f>OON!AD93</f>
        <v>0</v>
      </c>
      <c r="AL93" s="46"/>
      <c r="AM93" s="46"/>
      <c r="AN93" s="46"/>
      <c r="AO93" s="46"/>
      <c r="AP93" s="46"/>
      <c r="AQ93" s="46"/>
      <c r="AR93" s="46"/>
      <c r="AS93" s="46">
        <f t="shared" si="560"/>
        <v>0</v>
      </c>
      <c r="AT93" s="46">
        <f t="shared" si="561"/>
        <v>0</v>
      </c>
      <c r="AU93" s="46">
        <f t="shared" si="562"/>
        <v>0</v>
      </c>
      <c r="AV93" s="9">
        <f t="shared" si="563"/>
        <v>5124309</v>
      </c>
      <c r="AW93" s="9">
        <f t="shared" si="564"/>
        <v>3772552</v>
      </c>
      <c r="AX93" s="9">
        <f t="shared" si="565"/>
        <v>0</v>
      </c>
      <c r="AY93" s="9">
        <f t="shared" si="566"/>
        <v>1275123</v>
      </c>
      <c r="AZ93" s="9">
        <f t="shared" si="567"/>
        <v>37726</v>
      </c>
      <c r="BA93" s="9">
        <f t="shared" si="568"/>
        <v>38908</v>
      </c>
      <c r="BB93" s="46">
        <f t="shared" si="569"/>
        <v>12.12</v>
      </c>
      <c r="BC93" s="46">
        <f t="shared" si="570"/>
        <v>0</v>
      </c>
      <c r="BD93" s="46">
        <f t="shared" si="571"/>
        <v>12.12</v>
      </c>
      <c r="BE93" s="169"/>
    </row>
    <row r="94" spans="1:57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95</v>
      </c>
      <c r="H94" s="9">
        <f t="shared" si="550"/>
        <v>1424441</v>
      </c>
      <c r="I94" s="9">
        <v>1049031</v>
      </c>
      <c r="J94" s="9"/>
      <c r="K94" s="9">
        <f t="shared" si="551"/>
        <v>354572</v>
      </c>
      <c r="L94" s="9">
        <f t="shared" si="552"/>
        <v>10490</v>
      </c>
      <c r="M94" s="9">
        <v>10348</v>
      </c>
      <c r="N94" s="105">
        <v>3.37</v>
      </c>
      <c r="O94" s="105">
        <v>0</v>
      </c>
      <c r="P94" s="105">
        <f t="shared" si="572"/>
        <v>3.37</v>
      </c>
      <c r="Q94" s="9">
        <f>OON!V94+OON!W94</f>
        <v>0</v>
      </c>
      <c r="R94" s="49"/>
      <c r="S94" s="49"/>
      <c r="T94" s="49"/>
      <c r="U94" s="49"/>
      <c r="V94" s="49"/>
      <c r="W94" s="49"/>
      <c r="X94" s="9">
        <f t="shared" si="553"/>
        <v>0</v>
      </c>
      <c r="Y94" s="9">
        <f>OON!K94</f>
        <v>0</v>
      </c>
      <c r="Z94" s="9">
        <f t="shared" si="554"/>
        <v>0</v>
      </c>
      <c r="AA94" s="9">
        <f>OON!O94+OON!S94</f>
        <v>0</v>
      </c>
      <c r="AB94" s="9">
        <f t="shared" si="555"/>
        <v>0</v>
      </c>
      <c r="AC94" s="9">
        <f t="shared" si="556"/>
        <v>0</v>
      </c>
      <c r="AD94" s="9">
        <f t="shared" si="557"/>
        <v>0</v>
      </c>
      <c r="AE94" s="9">
        <f t="shared" si="558"/>
        <v>0</v>
      </c>
      <c r="AF94" s="49"/>
      <c r="AG94" s="49"/>
      <c r="AH94" s="49"/>
      <c r="AI94" s="9">
        <f t="shared" si="559"/>
        <v>0</v>
      </c>
      <c r="AJ94" s="46">
        <f>OON!AC94</f>
        <v>0</v>
      </c>
      <c r="AK94" s="46">
        <f>OON!AD94</f>
        <v>0</v>
      </c>
      <c r="AL94" s="46"/>
      <c r="AM94" s="46"/>
      <c r="AN94" s="46"/>
      <c r="AO94" s="46"/>
      <c r="AP94" s="46"/>
      <c r="AQ94" s="46"/>
      <c r="AR94" s="46"/>
      <c r="AS94" s="46">
        <f t="shared" si="560"/>
        <v>0</v>
      </c>
      <c r="AT94" s="46">
        <f t="shared" si="561"/>
        <v>0</v>
      </c>
      <c r="AU94" s="46">
        <f t="shared" si="562"/>
        <v>0</v>
      </c>
      <c r="AV94" s="9">
        <f t="shared" si="563"/>
        <v>1424441</v>
      </c>
      <c r="AW94" s="9">
        <f t="shared" si="564"/>
        <v>1049031</v>
      </c>
      <c r="AX94" s="9">
        <f t="shared" si="565"/>
        <v>0</v>
      </c>
      <c r="AY94" s="9">
        <f t="shared" si="566"/>
        <v>354572</v>
      </c>
      <c r="AZ94" s="9">
        <f t="shared" si="567"/>
        <v>10490</v>
      </c>
      <c r="BA94" s="9">
        <f t="shared" si="568"/>
        <v>10348</v>
      </c>
      <c r="BB94" s="46">
        <f t="shared" si="569"/>
        <v>3.37</v>
      </c>
      <c r="BC94" s="46">
        <f t="shared" si="570"/>
        <v>0</v>
      </c>
      <c r="BD94" s="46">
        <f t="shared" si="571"/>
        <v>3.37</v>
      </c>
      <c r="BE94" s="169"/>
    </row>
    <row r="95" spans="1:57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95</v>
      </c>
      <c r="H95" s="9">
        <f t="shared" si="550"/>
        <v>271853</v>
      </c>
      <c r="I95" s="9">
        <v>199754</v>
      </c>
      <c r="J95" s="9"/>
      <c r="K95" s="9">
        <f t="shared" si="551"/>
        <v>67517</v>
      </c>
      <c r="L95" s="9">
        <f t="shared" si="552"/>
        <v>1998</v>
      </c>
      <c r="M95" s="9">
        <v>2584</v>
      </c>
      <c r="N95" s="105">
        <v>0.64</v>
      </c>
      <c r="O95" s="105">
        <v>0</v>
      </c>
      <c r="P95" s="105">
        <f t="shared" si="572"/>
        <v>0.64</v>
      </c>
      <c r="Q95" s="9">
        <f>OON!V95+OON!W95</f>
        <v>0</v>
      </c>
      <c r="R95" s="49"/>
      <c r="S95" s="49"/>
      <c r="T95" s="49"/>
      <c r="U95" s="49"/>
      <c r="V95" s="49"/>
      <c r="W95" s="49"/>
      <c r="X95" s="9">
        <f t="shared" si="553"/>
        <v>0</v>
      </c>
      <c r="Y95" s="9">
        <f>OON!K95</f>
        <v>0</v>
      </c>
      <c r="Z95" s="9">
        <f t="shared" si="554"/>
        <v>0</v>
      </c>
      <c r="AA95" s="9">
        <f>OON!O95+OON!S95</f>
        <v>0</v>
      </c>
      <c r="AB95" s="9">
        <f t="shared" si="555"/>
        <v>0</v>
      </c>
      <c r="AC95" s="9">
        <f t="shared" si="556"/>
        <v>0</v>
      </c>
      <c r="AD95" s="9">
        <f t="shared" si="557"/>
        <v>0</v>
      </c>
      <c r="AE95" s="9">
        <f t="shared" si="558"/>
        <v>0</v>
      </c>
      <c r="AF95" s="49"/>
      <c r="AG95" s="49"/>
      <c r="AH95" s="49"/>
      <c r="AI95" s="9">
        <f t="shared" si="559"/>
        <v>0</v>
      </c>
      <c r="AJ95" s="46">
        <f>OON!AC95</f>
        <v>0</v>
      </c>
      <c r="AK95" s="46">
        <f>OON!AD95</f>
        <v>0</v>
      </c>
      <c r="AL95" s="46"/>
      <c r="AM95" s="46"/>
      <c r="AN95" s="46"/>
      <c r="AO95" s="46"/>
      <c r="AP95" s="46"/>
      <c r="AQ95" s="46"/>
      <c r="AR95" s="46"/>
      <c r="AS95" s="46">
        <f t="shared" si="560"/>
        <v>0</v>
      </c>
      <c r="AT95" s="46">
        <f t="shared" si="561"/>
        <v>0</v>
      </c>
      <c r="AU95" s="46">
        <f t="shared" si="562"/>
        <v>0</v>
      </c>
      <c r="AV95" s="9">
        <f t="shared" si="563"/>
        <v>271853</v>
      </c>
      <c r="AW95" s="9">
        <f t="shared" si="564"/>
        <v>199754</v>
      </c>
      <c r="AX95" s="9">
        <f t="shared" si="565"/>
        <v>0</v>
      </c>
      <c r="AY95" s="9">
        <f t="shared" si="566"/>
        <v>67517</v>
      </c>
      <c r="AZ95" s="9">
        <f t="shared" si="567"/>
        <v>1998</v>
      </c>
      <c r="BA95" s="9">
        <f t="shared" si="568"/>
        <v>2584</v>
      </c>
      <c r="BB95" s="46">
        <f t="shared" si="569"/>
        <v>0.64</v>
      </c>
      <c r="BC95" s="46">
        <f t="shared" si="570"/>
        <v>0</v>
      </c>
      <c r="BD95" s="46">
        <f t="shared" si="571"/>
        <v>0.64</v>
      </c>
      <c r="BE95" s="169"/>
    </row>
    <row r="96" spans="1:57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7" t="s">
        <v>95</v>
      </c>
      <c r="H96" s="9">
        <f t="shared" si="550"/>
        <v>6926889</v>
      </c>
      <c r="I96" s="9">
        <v>5101431</v>
      </c>
      <c r="J96" s="9"/>
      <c r="K96" s="9">
        <f t="shared" si="551"/>
        <v>1724284</v>
      </c>
      <c r="L96" s="9">
        <f t="shared" si="552"/>
        <v>51014</v>
      </c>
      <c r="M96" s="9">
        <v>50160</v>
      </c>
      <c r="N96" s="105">
        <v>12.04</v>
      </c>
      <c r="O96" s="105">
        <v>7.94</v>
      </c>
      <c r="P96" s="105">
        <f t="shared" ref="P96:P97" si="573">N96-O96</f>
        <v>4.0999999999999988</v>
      </c>
      <c r="Q96" s="9">
        <f>OON!V96+OON!W96</f>
        <v>0</v>
      </c>
      <c r="R96" s="49"/>
      <c r="S96" s="49"/>
      <c r="T96" s="49"/>
      <c r="U96" s="49"/>
      <c r="V96" s="49"/>
      <c r="W96" s="49"/>
      <c r="X96" s="9">
        <f t="shared" si="553"/>
        <v>0</v>
      </c>
      <c r="Y96" s="9">
        <f>OON!K96</f>
        <v>0</v>
      </c>
      <c r="Z96" s="9">
        <f t="shared" si="554"/>
        <v>0</v>
      </c>
      <c r="AA96" s="9">
        <f>OON!O96+OON!S96</f>
        <v>0</v>
      </c>
      <c r="AB96" s="9">
        <f t="shared" si="555"/>
        <v>0</v>
      </c>
      <c r="AC96" s="9">
        <f t="shared" si="556"/>
        <v>0</v>
      </c>
      <c r="AD96" s="9">
        <f t="shared" si="557"/>
        <v>0</v>
      </c>
      <c r="AE96" s="9">
        <f t="shared" si="558"/>
        <v>0</v>
      </c>
      <c r="AF96" s="49"/>
      <c r="AG96" s="49"/>
      <c r="AH96" s="49"/>
      <c r="AI96" s="9">
        <f t="shared" si="559"/>
        <v>0</v>
      </c>
      <c r="AJ96" s="46">
        <f>OON!AC96</f>
        <v>0</v>
      </c>
      <c r="AK96" s="46">
        <f>OON!AD96</f>
        <v>0</v>
      </c>
      <c r="AL96" s="46"/>
      <c r="AM96" s="46"/>
      <c r="AN96" s="46"/>
      <c r="AO96" s="46"/>
      <c r="AP96" s="46"/>
      <c r="AQ96" s="46"/>
      <c r="AR96" s="46"/>
      <c r="AS96" s="46">
        <f t="shared" si="560"/>
        <v>0</v>
      </c>
      <c r="AT96" s="46">
        <f t="shared" si="561"/>
        <v>0</v>
      </c>
      <c r="AU96" s="46">
        <f t="shared" si="562"/>
        <v>0</v>
      </c>
      <c r="AV96" s="9">
        <f t="shared" si="563"/>
        <v>6926889</v>
      </c>
      <c r="AW96" s="9">
        <f t="shared" si="564"/>
        <v>5101431</v>
      </c>
      <c r="AX96" s="9">
        <f t="shared" si="565"/>
        <v>0</v>
      </c>
      <c r="AY96" s="9">
        <f t="shared" si="566"/>
        <v>1724284</v>
      </c>
      <c r="AZ96" s="9">
        <f t="shared" si="567"/>
        <v>51014</v>
      </c>
      <c r="BA96" s="9">
        <f t="shared" si="568"/>
        <v>50160</v>
      </c>
      <c r="BB96" s="46">
        <f t="shared" si="569"/>
        <v>12.04</v>
      </c>
      <c r="BC96" s="46">
        <f t="shared" si="570"/>
        <v>7.94</v>
      </c>
      <c r="BD96" s="46">
        <f t="shared" si="571"/>
        <v>4.0999999999999988</v>
      </c>
      <c r="BE96" s="169"/>
    </row>
    <row r="97" spans="1:57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95</v>
      </c>
      <c r="H97" s="9">
        <f t="shared" si="550"/>
        <v>7673442</v>
      </c>
      <c r="I97" s="9">
        <v>5650391</v>
      </c>
      <c r="J97" s="9"/>
      <c r="K97" s="9">
        <f t="shared" si="551"/>
        <v>1909832</v>
      </c>
      <c r="L97" s="9">
        <f t="shared" si="552"/>
        <v>56504</v>
      </c>
      <c r="M97" s="9">
        <v>56715</v>
      </c>
      <c r="N97" s="105">
        <v>13.37</v>
      </c>
      <c r="O97" s="105">
        <v>8.74</v>
      </c>
      <c r="P97" s="105">
        <f t="shared" si="573"/>
        <v>4.629999999999999</v>
      </c>
      <c r="Q97" s="9">
        <f>OON!V97+OON!W97</f>
        <v>0</v>
      </c>
      <c r="R97" s="49"/>
      <c r="S97" s="49"/>
      <c r="T97" s="49"/>
      <c r="U97" s="49"/>
      <c r="V97" s="49"/>
      <c r="W97" s="49"/>
      <c r="X97" s="9">
        <f t="shared" si="553"/>
        <v>0</v>
      </c>
      <c r="Y97" s="9">
        <f>OON!K97</f>
        <v>0</v>
      </c>
      <c r="Z97" s="9">
        <f t="shared" si="554"/>
        <v>0</v>
      </c>
      <c r="AA97" s="9">
        <f>OON!O97+OON!S97</f>
        <v>0</v>
      </c>
      <c r="AB97" s="9">
        <f t="shared" si="555"/>
        <v>0</v>
      </c>
      <c r="AC97" s="9">
        <f t="shared" si="556"/>
        <v>0</v>
      </c>
      <c r="AD97" s="9">
        <f t="shared" si="557"/>
        <v>0</v>
      </c>
      <c r="AE97" s="9">
        <f t="shared" si="558"/>
        <v>0</v>
      </c>
      <c r="AF97" s="49"/>
      <c r="AG97" s="49"/>
      <c r="AH97" s="49"/>
      <c r="AI97" s="9">
        <f t="shared" si="559"/>
        <v>0</v>
      </c>
      <c r="AJ97" s="46">
        <f>OON!AC97</f>
        <v>0</v>
      </c>
      <c r="AK97" s="46">
        <f>OON!AD97</f>
        <v>0</v>
      </c>
      <c r="AL97" s="46"/>
      <c r="AM97" s="46"/>
      <c r="AN97" s="46"/>
      <c r="AO97" s="46"/>
      <c r="AP97" s="46"/>
      <c r="AQ97" s="46"/>
      <c r="AR97" s="46"/>
      <c r="AS97" s="46">
        <f t="shared" si="560"/>
        <v>0</v>
      </c>
      <c r="AT97" s="46">
        <f t="shared" si="561"/>
        <v>0</v>
      </c>
      <c r="AU97" s="46">
        <f t="shared" si="562"/>
        <v>0</v>
      </c>
      <c r="AV97" s="9">
        <f t="shared" si="563"/>
        <v>7673442</v>
      </c>
      <c r="AW97" s="9">
        <f t="shared" si="564"/>
        <v>5650391</v>
      </c>
      <c r="AX97" s="9">
        <f t="shared" si="565"/>
        <v>0</v>
      </c>
      <c r="AY97" s="9">
        <f t="shared" si="566"/>
        <v>1909832</v>
      </c>
      <c r="AZ97" s="9">
        <f t="shared" si="567"/>
        <v>56504</v>
      </c>
      <c r="BA97" s="9">
        <f t="shared" si="568"/>
        <v>56715</v>
      </c>
      <c r="BB97" s="46">
        <f t="shared" si="569"/>
        <v>13.37</v>
      </c>
      <c r="BC97" s="46">
        <f t="shared" si="570"/>
        <v>8.74</v>
      </c>
      <c r="BD97" s="46">
        <f t="shared" si="571"/>
        <v>4.629999999999999</v>
      </c>
      <c r="BE97" s="169"/>
    </row>
    <row r="98" spans="1:57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3150</v>
      </c>
      <c r="F98" s="2" t="s">
        <v>31</v>
      </c>
      <c r="G98" s="2" t="s">
        <v>19</v>
      </c>
      <c r="H98" s="9">
        <f t="shared" si="550"/>
        <v>8765609</v>
      </c>
      <c r="I98" s="9">
        <v>6463076</v>
      </c>
      <c r="J98" s="9"/>
      <c r="K98" s="9">
        <f t="shared" si="551"/>
        <v>2184520</v>
      </c>
      <c r="L98" s="9">
        <f t="shared" si="552"/>
        <v>64631</v>
      </c>
      <c r="M98" s="9">
        <v>53382</v>
      </c>
      <c r="N98" s="105">
        <f>O98+P98</f>
        <v>10.463200000000001</v>
      </c>
      <c r="O98" s="105">
        <v>9.3480000000000008</v>
      </c>
      <c r="P98" s="105">
        <v>1.1152</v>
      </c>
      <c r="Q98" s="9">
        <f>OON!V98+OON!W98</f>
        <v>-175273</v>
      </c>
      <c r="R98" s="9"/>
      <c r="S98" s="9"/>
      <c r="T98" s="9"/>
      <c r="U98" s="9"/>
      <c r="V98" s="9"/>
      <c r="W98" s="9"/>
      <c r="X98" s="9">
        <f t="shared" si="553"/>
        <v>-175273</v>
      </c>
      <c r="Y98" s="9">
        <f>OON!K98</f>
        <v>0</v>
      </c>
      <c r="Z98" s="9">
        <f t="shared" si="554"/>
        <v>175273</v>
      </c>
      <c r="AA98" s="9">
        <f>OON!O98+OON!S98</f>
        <v>0</v>
      </c>
      <c r="AB98" s="9">
        <f t="shared" si="555"/>
        <v>175273</v>
      </c>
      <c r="AC98" s="9">
        <f t="shared" si="556"/>
        <v>0</v>
      </c>
      <c r="AD98" s="9">
        <f t="shared" si="557"/>
        <v>0</v>
      </c>
      <c r="AE98" s="9">
        <f t="shared" si="558"/>
        <v>-1753</v>
      </c>
      <c r="AF98" s="9"/>
      <c r="AG98" s="9"/>
      <c r="AH98" s="9"/>
      <c r="AI98" s="9">
        <f t="shared" si="559"/>
        <v>0</v>
      </c>
      <c r="AJ98" s="46">
        <f>OON!AC98</f>
        <v>-0.27</v>
      </c>
      <c r="AK98" s="46">
        <f>OON!AD98</f>
        <v>0</v>
      </c>
      <c r="AL98" s="46"/>
      <c r="AM98" s="46"/>
      <c r="AN98" s="46"/>
      <c r="AO98" s="46"/>
      <c r="AP98" s="46"/>
      <c r="AQ98" s="46"/>
      <c r="AR98" s="46"/>
      <c r="AS98" s="46">
        <f t="shared" si="560"/>
        <v>-0.27</v>
      </c>
      <c r="AT98" s="46">
        <f t="shared" si="561"/>
        <v>0</v>
      </c>
      <c r="AU98" s="46">
        <f t="shared" si="562"/>
        <v>-0.27</v>
      </c>
      <c r="AV98" s="9">
        <f t="shared" si="563"/>
        <v>8763856</v>
      </c>
      <c r="AW98" s="9">
        <f t="shared" si="564"/>
        <v>6287803</v>
      </c>
      <c r="AX98" s="9">
        <f t="shared" si="565"/>
        <v>175273</v>
      </c>
      <c r="AY98" s="9">
        <f t="shared" si="566"/>
        <v>2184520</v>
      </c>
      <c r="AZ98" s="9">
        <f t="shared" si="567"/>
        <v>62878</v>
      </c>
      <c r="BA98" s="9">
        <f t="shared" si="568"/>
        <v>53382</v>
      </c>
      <c r="BB98" s="46">
        <f t="shared" si="569"/>
        <v>10.193200000000001</v>
      </c>
      <c r="BC98" s="46">
        <f t="shared" si="570"/>
        <v>9.0780000000000012</v>
      </c>
      <c r="BD98" s="46">
        <f t="shared" si="571"/>
        <v>1.1152</v>
      </c>
      <c r="BE98" s="169"/>
    </row>
    <row r="99" spans="1:57" x14ac:dyDescent="0.25">
      <c r="A99" s="29">
        <v>1429</v>
      </c>
      <c r="B99" s="30">
        <v>600019713</v>
      </c>
      <c r="C99" s="31"/>
      <c r="D99" s="32" t="s">
        <v>164</v>
      </c>
      <c r="E99" s="30"/>
      <c r="F99" s="30"/>
      <c r="G99" s="30"/>
      <c r="H99" s="33">
        <f t="shared" ref="H99:O99" si="574">SUM(H91:H98)</f>
        <v>71306652</v>
      </c>
      <c r="I99" s="33">
        <f t="shared" si="574"/>
        <v>52550841</v>
      </c>
      <c r="J99" s="33">
        <f t="shared" si="574"/>
        <v>0</v>
      </c>
      <c r="K99" s="33">
        <f t="shared" si="574"/>
        <v>17762185</v>
      </c>
      <c r="L99" s="33">
        <f t="shared" si="574"/>
        <v>525509</v>
      </c>
      <c r="M99" s="33">
        <f t="shared" si="574"/>
        <v>468117</v>
      </c>
      <c r="N99" s="106">
        <f t="shared" si="574"/>
        <v>102.98840000000001</v>
      </c>
      <c r="O99" s="106">
        <f t="shared" si="574"/>
        <v>65.853200000000001</v>
      </c>
      <c r="P99" s="106">
        <f t="shared" ref="P99" si="575">SUM(P91:P98)</f>
        <v>37.135199999999998</v>
      </c>
      <c r="Q99" s="33">
        <f t="shared" ref="Q99:BD99" si="576">SUM(Q91:Q98)</f>
        <v>-255610</v>
      </c>
      <c r="R99" s="33">
        <f t="shared" si="576"/>
        <v>0</v>
      </c>
      <c r="S99" s="33">
        <f t="shared" si="576"/>
        <v>0</v>
      </c>
      <c r="T99" s="33">
        <f t="shared" si="576"/>
        <v>0</v>
      </c>
      <c r="U99" s="33">
        <f t="shared" si="576"/>
        <v>0</v>
      </c>
      <c r="V99" s="33">
        <f t="shared" si="576"/>
        <v>0</v>
      </c>
      <c r="W99" s="33">
        <f t="shared" si="576"/>
        <v>0</v>
      </c>
      <c r="X99" s="33">
        <f t="shared" si="576"/>
        <v>-255610</v>
      </c>
      <c r="Y99" s="33">
        <f t="shared" si="576"/>
        <v>790800</v>
      </c>
      <c r="Z99" s="33">
        <f t="shared" si="576"/>
        <v>255610</v>
      </c>
      <c r="AA99" s="33">
        <f t="shared" si="576"/>
        <v>0</v>
      </c>
      <c r="AB99" s="33">
        <f t="shared" si="576"/>
        <v>1046410</v>
      </c>
      <c r="AC99" s="33">
        <f t="shared" si="576"/>
        <v>790800</v>
      </c>
      <c r="AD99" s="33">
        <f t="shared" si="576"/>
        <v>267290</v>
      </c>
      <c r="AE99" s="33">
        <f t="shared" si="576"/>
        <v>-2556</v>
      </c>
      <c r="AF99" s="33">
        <f t="shared" si="576"/>
        <v>0</v>
      </c>
      <c r="AG99" s="33">
        <f t="shared" si="576"/>
        <v>0</v>
      </c>
      <c r="AH99" s="33">
        <f t="shared" si="576"/>
        <v>0</v>
      </c>
      <c r="AI99" s="33">
        <f t="shared" si="576"/>
        <v>0</v>
      </c>
      <c r="AJ99" s="47">
        <f t="shared" si="576"/>
        <v>-0.35000000000000003</v>
      </c>
      <c r="AK99" s="47">
        <f t="shared" si="576"/>
        <v>-0.08</v>
      </c>
      <c r="AL99" s="47">
        <f t="shared" si="576"/>
        <v>0</v>
      </c>
      <c r="AM99" s="47">
        <f t="shared" si="576"/>
        <v>0</v>
      </c>
      <c r="AN99" s="47">
        <f t="shared" si="576"/>
        <v>0</v>
      </c>
      <c r="AO99" s="47">
        <f t="shared" si="576"/>
        <v>0</v>
      </c>
      <c r="AP99" s="47">
        <f t="shared" si="576"/>
        <v>0</v>
      </c>
      <c r="AQ99" s="47">
        <f t="shared" si="576"/>
        <v>0</v>
      </c>
      <c r="AR99" s="47">
        <f t="shared" si="576"/>
        <v>0</v>
      </c>
      <c r="AS99" s="47">
        <f t="shared" si="576"/>
        <v>-0.35000000000000003</v>
      </c>
      <c r="AT99" s="47">
        <f t="shared" si="576"/>
        <v>-0.08</v>
      </c>
      <c r="AU99" s="47">
        <f t="shared" si="576"/>
        <v>-0.43000000000000005</v>
      </c>
      <c r="AV99" s="33">
        <f t="shared" si="576"/>
        <v>72362186</v>
      </c>
      <c r="AW99" s="33">
        <f t="shared" si="576"/>
        <v>52295231</v>
      </c>
      <c r="AX99" s="33">
        <f t="shared" si="576"/>
        <v>1046410</v>
      </c>
      <c r="AY99" s="33">
        <f t="shared" si="576"/>
        <v>18029475</v>
      </c>
      <c r="AZ99" s="33">
        <f t="shared" si="576"/>
        <v>522953</v>
      </c>
      <c r="BA99" s="33">
        <f t="shared" si="576"/>
        <v>468117</v>
      </c>
      <c r="BB99" s="47">
        <f t="shared" si="576"/>
        <v>102.55840000000002</v>
      </c>
      <c r="BC99" s="47">
        <f t="shared" si="576"/>
        <v>65.503200000000007</v>
      </c>
      <c r="BD99" s="47">
        <f t="shared" si="576"/>
        <v>37.055199999999999</v>
      </c>
      <c r="BE99" s="168">
        <f>AV99-H99</f>
        <v>1055534</v>
      </c>
    </row>
    <row r="100" spans="1:57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9">
        <f t="shared" ref="H100:H103" si="577">I100+J100+K100+L100+M100</f>
        <v>36008044</v>
      </c>
      <c r="I100" s="9">
        <v>26536116</v>
      </c>
      <c r="J100" s="9"/>
      <c r="K100" s="9">
        <f t="shared" ref="K100:K103" si="578">ROUND(I100*33.8%,0)</f>
        <v>8969207</v>
      </c>
      <c r="L100" s="9">
        <f t="shared" ref="L100:L103" si="579">ROUND(I100*1%,0)</f>
        <v>265361</v>
      </c>
      <c r="M100" s="9">
        <v>237360</v>
      </c>
      <c r="N100" s="105">
        <f>O100+P100</f>
        <v>44.344200000000001</v>
      </c>
      <c r="O100" s="105">
        <v>35.715000000000003</v>
      </c>
      <c r="P100" s="105">
        <v>8.6292000000000009</v>
      </c>
      <c r="Q100" s="9">
        <f>OON!V100+OON!W100</f>
        <v>-39520</v>
      </c>
      <c r="R100" s="28"/>
      <c r="S100" s="28"/>
      <c r="T100" s="28"/>
      <c r="U100" s="28"/>
      <c r="V100" s="28"/>
      <c r="W100" s="28"/>
      <c r="X100" s="9">
        <f t="shared" ref="X100:X103" si="580">SUM(Q100:W100)</f>
        <v>-39520</v>
      </c>
      <c r="Y100" s="9">
        <f>OON!K100</f>
        <v>105440</v>
      </c>
      <c r="Z100" s="9">
        <f t="shared" ref="Z100:Z103" si="581">Q100*-1</f>
        <v>39520</v>
      </c>
      <c r="AA100" s="9">
        <f>OON!O100+OON!S100</f>
        <v>0</v>
      </c>
      <c r="AB100" s="9">
        <f t="shared" ref="AB100:AB103" si="582">SUM(Y100:AA100)</f>
        <v>144960</v>
      </c>
      <c r="AC100" s="9">
        <f t="shared" ref="AC100:AC103" si="583">X100+AB100</f>
        <v>105440</v>
      </c>
      <c r="AD100" s="9">
        <f t="shared" ref="AD100:AD103" si="584">ROUND((X100+Y100+Z100)*33.8%,0)</f>
        <v>35639</v>
      </c>
      <c r="AE100" s="9">
        <f t="shared" ref="AE100:AE103" si="585">ROUND(X100*1%,0)</f>
        <v>-395</v>
      </c>
      <c r="AF100" s="28"/>
      <c r="AG100" s="28"/>
      <c r="AH100" s="28"/>
      <c r="AI100" s="9">
        <f t="shared" ref="AI100:AI103" si="586">AF100+AG100+AH100</f>
        <v>0</v>
      </c>
      <c r="AJ100" s="46">
        <f>OON!AC100</f>
        <v>0</v>
      </c>
      <c r="AK100" s="46">
        <f>OON!AD100</f>
        <v>-7.0000000000000007E-2</v>
      </c>
      <c r="AL100" s="46"/>
      <c r="AM100" s="46"/>
      <c r="AN100" s="46"/>
      <c r="AO100" s="46"/>
      <c r="AP100" s="46"/>
      <c r="AQ100" s="46"/>
      <c r="AR100" s="46"/>
      <c r="AS100" s="46">
        <f t="shared" ref="AS100:AS103" si="587">AJ100+AL100+AM100+AP100+AR100+AN100</f>
        <v>0</v>
      </c>
      <c r="AT100" s="46">
        <f t="shared" ref="AT100:AT103" si="588">AK100+AQ100+AO100</f>
        <v>-7.0000000000000007E-2</v>
      </c>
      <c r="AU100" s="46">
        <f t="shared" ref="AU100:AU103" si="589">AS100+AT100</f>
        <v>-7.0000000000000007E-2</v>
      </c>
      <c r="AV100" s="9">
        <f t="shared" ref="AV100:AV103" si="590">AW100+AX100+AY100+AZ100+BA100</f>
        <v>36148728</v>
      </c>
      <c r="AW100" s="9">
        <f t="shared" ref="AW100:AW103" si="591">I100+X100</f>
        <v>26496596</v>
      </c>
      <c r="AX100" s="9">
        <f t="shared" ref="AX100:AX103" si="592">J100+AB100</f>
        <v>144960</v>
      </c>
      <c r="AY100" s="9">
        <f t="shared" ref="AY100:AY103" si="593">K100+AD100</f>
        <v>9004846</v>
      </c>
      <c r="AZ100" s="9">
        <f t="shared" ref="AZ100:AZ103" si="594">L100+AE100</f>
        <v>264966</v>
      </c>
      <c r="BA100" s="9">
        <f t="shared" ref="BA100:BA103" si="595">M100+AI100</f>
        <v>237360</v>
      </c>
      <c r="BB100" s="46">
        <f t="shared" ref="BB100:BB103" si="596">BC100+BD100</f>
        <v>44.274200000000008</v>
      </c>
      <c r="BC100" s="46">
        <f t="shared" ref="BC100:BC103" si="597">O100+AS100</f>
        <v>35.715000000000003</v>
      </c>
      <c r="BD100" s="46">
        <f t="shared" ref="BD100:BD103" si="598">P100+AT100</f>
        <v>8.5592000000000006</v>
      </c>
      <c r="BE100" s="169"/>
    </row>
    <row r="101" spans="1:57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19">
        <v>3122</v>
      </c>
      <c r="F101" s="19" t="s">
        <v>109</v>
      </c>
      <c r="G101" s="19" t="s">
        <v>95</v>
      </c>
      <c r="H101" s="9">
        <f t="shared" si="577"/>
        <v>0</v>
      </c>
      <c r="I101" s="9"/>
      <c r="J101" s="9"/>
      <c r="K101" s="9">
        <f t="shared" si="578"/>
        <v>0</v>
      </c>
      <c r="L101" s="9">
        <f t="shared" si="579"/>
        <v>0</v>
      </c>
      <c r="M101" s="9"/>
      <c r="N101" s="105"/>
      <c r="O101" s="105"/>
      <c r="P101" s="105"/>
      <c r="Q101" s="9">
        <f>OON!V101+OON!W101</f>
        <v>0</v>
      </c>
      <c r="R101" s="49"/>
      <c r="S101" s="49"/>
      <c r="T101" s="49"/>
      <c r="U101" s="49"/>
      <c r="V101" s="49"/>
      <c r="W101" s="49"/>
      <c r="X101" s="9">
        <f t="shared" si="580"/>
        <v>0</v>
      </c>
      <c r="Y101" s="9">
        <f>OON!K101</f>
        <v>0</v>
      </c>
      <c r="Z101" s="9">
        <f t="shared" si="581"/>
        <v>0</v>
      </c>
      <c r="AA101" s="9">
        <f>OON!O101+OON!S101</f>
        <v>0</v>
      </c>
      <c r="AB101" s="9">
        <f t="shared" si="582"/>
        <v>0</v>
      </c>
      <c r="AC101" s="9">
        <f t="shared" si="583"/>
        <v>0</v>
      </c>
      <c r="AD101" s="9">
        <f t="shared" si="584"/>
        <v>0</v>
      </c>
      <c r="AE101" s="9">
        <f t="shared" si="585"/>
        <v>0</v>
      </c>
      <c r="AF101" s="49"/>
      <c r="AG101" s="49"/>
      <c r="AH101" s="49"/>
      <c r="AI101" s="9">
        <f t="shared" si="586"/>
        <v>0</v>
      </c>
      <c r="AJ101" s="46">
        <f>OON!AC101</f>
        <v>0</v>
      </c>
      <c r="AK101" s="46">
        <f>OON!AD101</f>
        <v>0</v>
      </c>
      <c r="AL101" s="46"/>
      <c r="AM101" s="46"/>
      <c r="AN101" s="46"/>
      <c r="AO101" s="46"/>
      <c r="AP101" s="46"/>
      <c r="AQ101" s="46"/>
      <c r="AR101" s="46"/>
      <c r="AS101" s="46">
        <f t="shared" si="587"/>
        <v>0</v>
      </c>
      <c r="AT101" s="46">
        <f t="shared" si="588"/>
        <v>0</v>
      </c>
      <c r="AU101" s="46">
        <f t="shared" si="589"/>
        <v>0</v>
      </c>
      <c r="AV101" s="9">
        <f t="shared" si="590"/>
        <v>0</v>
      </c>
      <c r="AW101" s="9">
        <f t="shared" si="591"/>
        <v>0</v>
      </c>
      <c r="AX101" s="9">
        <f t="shared" si="592"/>
        <v>0</v>
      </c>
      <c r="AY101" s="9">
        <f t="shared" si="593"/>
        <v>0</v>
      </c>
      <c r="AZ101" s="9">
        <f t="shared" si="594"/>
        <v>0</v>
      </c>
      <c r="BA101" s="9">
        <f t="shared" si="595"/>
        <v>0</v>
      </c>
      <c r="BB101" s="46">
        <f t="shared" si="596"/>
        <v>0</v>
      </c>
      <c r="BC101" s="46">
        <f t="shared" si="597"/>
        <v>0</v>
      </c>
      <c r="BD101" s="46">
        <f t="shared" si="598"/>
        <v>0</v>
      </c>
      <c r="BE101" s="169"/>
    </row>
    <row r="102" spans="1:57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7" t="s">
        <v>95</v>
      </c>
      <c r="H102" s="9">
        <f t="shared" si="577"/>
        <v>1014115</v>
      </c>
      <c r="I102" s="9">
        <v>744909</v>
      </c>
      <c r="J102" s="9"/>
      <c r="K102" s="9">
        <f t="shared" si="578"/>
        <v>251779</v>
      </c>
      <c r="L102" s="9">
        <f t="shared" si="579"/>
        <v>7449</v>
      </c>
      <c r="M102" s="9">
        <v>9978</v>
      </c>
      <c r="N102" s="105">
        <v>2.39</v>
      </c>
      <c r="O102" s="105">
        <v>0</v>
      </c>
      <c r="P102" s="105">
        <f>N102</f>
        <v>2.39</v>
      </c>
      <c r="Q102" s="9">
        <f>OON!V102+OON!W102</f>
        <v>0</v>
      </c>
      <c r="R102" s="49"/>
      <c r="S102" s="49"/>
      <c r="T102" s="49"/>
      <c r="U102" s="49"/>
      <c r="V102" s="49"/>
      <c r="W102" s="49"/>
      <c r="X102" s="9">
        <f t="shared" si="580"/>
        <v>0</v>
      </c>
      <c r="Y102" s="9">
        <f>OON!K102</f>
        <v>0</v>
      </c>
      <c r="Z102" s="9">
        <f t="shared" si="581"/>
        <v>0</v>
      </c>
      <c r="AA102" s="9">
        <f>OON!O102+OON!S102</f>
        <v>0</v>
      </c>
      <c r="AB102" s="9">
        <f t="shared" si="582"/>
        <v>0</v>
      </c>
      <c r="AC102" s="9">
        <f t="shared" si="583"/>
        <v>0</v>
      </c>
      <c r="AD102" s="9">
        <f t="shared" si="584"/>
        <v>0</v>
      </c>
      <c r="AE102" s="9">
        <f t="shared" si="585"/>
        <v>0</v>
      </c>
      <c r="AF102" s="49"/>
      <c r="AG102" s="49"/>
      <c r="AH102" s="49"/>
      <c r="AI102" s="9">
        <f t="shared" si="586"/>
        <v>0</v>
      </c>
      <c r="AJ102" s="46">
        <f>OON!AC102</f>
        <v>0</v>
      </c>
      <c r="AK102" s="46">
        <f>OON!AD102</f>
        <v>0</v>
      </c>
      <c r="AL102" s="46"/>
      <c r="AM102" s="46"/>
      <c r="AN102" s="46"/>
      <c r="AO102" s="46"/>
      <c r="AP102" s="46"/>
      <c r="AQ102" s="46"/>
      <c r="AR102" s="46"/>
      <c r="AS102" s="46">
        <f t="shared" si="587"/>
        <v>0</v>
      </c>
      <c r="AT102" s="46">
        <f t="shared" si="588"/>
        <v>0</v>
      </c>
      <c r="AU102" s="46">
        <f t="shared" si="589"/>
        <v>0</v>
      </c>
      <c r="AV102" s="9">
        <f t="shared" si="590"/>
        <v>1014115</v>
      </c>
      <c r="AW102" s="9">
        <f t="shared" si="591"/>
        <v>744909</v>
      </c>
      <c r="AX102" s="9">
        <f t="shared" si="592"/>
        <v>0</v>
      </c>
      <c r="AY102" s="9">
        <f t="shared" si="593"/>
        <v>251779</v>
      </c>
      <c r="AZ102" s="9">
        <f t="shared" si="594"/>
        <v>7449</v>
      </c>
      <c r="BA102" s="9">
        <f t="shared" si="595"/>
        <v>9978</v>
      </c>
      <c r="BB102" s="46">
        <f t="shared" si="596"/>
        <v>2.39</v>
      </c>
      <c r="BC102" s="46">
        <f t="shared" si="597"/>
        <v>0</v>
      </c>
      <c r="BD102" s="46">
        <f t="shared" si="598"/>
        <v>2.39</v>
      </c>
      <c r="BE102" s="169"/>
    </row>
    <row r="103" spans="1:57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95</v>
      </c>
      <c r="H103" s="9">
        <f t="shared" si="577"/>
        <v>4886150</v>
      </c>
      <c r="I103" s="9">
        <v>3600427</v>
      </c>
      <c r="J103" s="9"/>
      <c r="K103" s="9">
        <f t="shared" si="578"/>
        <v>1216944</v>
      </c>
      <c r="L103" s="9">
        <f t="shared" si="579"/>
        <v>36004</v>
      </c>
      <c r="M103" s="9">
        <v>32775</v>
      </c>
      <c r="N103" s="105">
        <v>8.4</v>
      </c>
      <c r="O103" s="105">
        <v>5.72</v>
      </c>
      <c r="P103" s="105">
        <f>N103-O103</f>
        <v>2.6800000000000006</v>
      </c>
      <c r="Q103" s="9">
        <f>OON!V103+OON!W103</f>
        <v>-28600</v>
      </c>
      <c r="R103" s="49"/>
      <c r="S103" s="49"/>
      <c r="T103" s="49"/>
      <c r="U103" s="49"/>
      <c r="V103" s="49"/>
      <c r="W103" s="49"/>
      <c r="X103" s="9">
        <f t="shared" si="580"/>
        <v>-28600</v>
      </c>
      <c r="Y103" s="9">
        <f>OON!K103</f>
        <v>0</v>
      </c>
      <c r="Z103" s="9">
        <f t="shared" si="581"/>
        <v>28600</v>
      </c>
      <c r="AA103" s="9">
        <f>OON!O103+OON!S103</f>
        <v>0</v>
      </c>
      <c r="AB103" s="9">
        <f t="shared" si="582"/>
        <v>28600</v>
      </c>
      <c r="AC103" s="9">
        <f t="shared" si="583"/>
        <v>0</v>
      </c>
      <c r="AD103" s="9">
        <f t="shared" si="584"/>
        <v>0</v>
      </c>
      <c r="AE103" s="9">
        <f t="shared" si="585"/>
        <v>-286</v>
      </c>
      <c r="AF103" s="49"/>
      <c r="AG103" s="49"/>
      <c r="AH103" s="49"/>
      <c r="AI103" s="9">
        <f t="shared" si="586"/>
        <v>0</v>
      </c>
      <c r="AJ103" s="46">
        <f>OON!AC103</f>
        <v>0</v>
      </c>
      <c r="AK103" s="46">
        <f>OON!AD103</f>
        <v>-0.06</v>
      </c>
      <c r="AL103" s="46"/>
      <c r="AM103" s="46"/>
      <c r="AN103" s="46"/>
      <c r="AO103" s="46"/>
      <c r="AP103" s="46"/>
      <c r="AQ103" s="46"/>
      <c r="AR103" s="46"/>
      <c r="AS103" s="46">
        <f t="shared" si="587"/>
        <v>0</v>
      </c>
      <c r="AT103" s="46">
        <f t="shared" si="588"/>
        <v>-0.06</v>
      </c>
      <c r="AU103" s="46">
        <f t="shared" si="589"/>
        <v>-0.06</v>
      </c>
      <c r="AV103" s="9">
        <f t="shared" si="590"/>
        <v>4885864</v>
      </c>
      <c r="AW103" s="9">
        <f t="shared" si="591"/>
        <v>3571827</v>
      </c>
      <c r="AX103" s="9">
        <f t="shared" si="592"/>
        <v>28600</v>
      </c>
      <c r="AY103" s="9">
        <f t="shared" si="593"/>
        <v>1216944</v>
      </c>
      <c r="AZ103" s="9">
        <f t="shared" si="594"/>
        <v>35718</v>
      </c>
      <c r="BA103" s="9">
        <f t="shared" si="595"/>
        <v>32775</v>
      </c>
      <c r="BB103" s="46">
        <f t="shared" si="596"/>
        <v>8.34</v>
      </c>
      <c r="BC103" s="46">
        <f t="shared" si="597"/>
        <v>5.72</v>
      </c>
      <c r="BD103" s="46">
        <f t="shared" si="598"/>
        <v>2.6200000000000006</v>
      </c>
      <c r="BE103" s="169"/>
    </row>
    <row r="104" spans="1:57" x14ac:dyDescent="0.25">
      <c r="A104" s="29">
        <v>1430</v>
      </c>
      <c r="B104" s="30">
        <v>600019802</v>
      </c>
      <c r="C104" s="31"/>
      <c r="D104" s="32" t="s">
        <v>165</v>
      </c>
      <c r="E104" s="30"/>
      <c r="F104" s="30"/>
      <c r="G104" s="31"/>
      <c r="H104" s="33">
        <f t="shared" ref="H104:O104" si="599">SUM(H100:H103)</f>
        <v>41908309</v>
      </c>
      <c r="I104" s="33">
        <f t="shared" si="599"/>
        <v>30881452</v>
      </c>
      <c r="J104" s="33">
        <f t="shared" si="599"/>
        <v>0</v>
      </c>
      <c r="K104" s="33">
        <f t="shared" si="599"/>
        <v>10437930</v>
      </c>
      <c r="L104" s="33">
        <f t="shared" si="599"/>
        <v>308814</v>
      </c>
      <c r="M104" s="33">
        <f t="shared" si="599"/>
        <v>280113</v>
      </c>
      <c r="N104" s="106">
        <f t="shared" si="599"/>
        <v>55.1342</v>
      </c>
      <c r="O104" s="106">
        <f t="shared" si="599"/>
        <v>41.435000000000002</v>
      </c>
      <c r="P104" s="106">
        <f t="shared" ref="P104" si="600">SUM(P100:P103)</f>
        <v>13.699200000000001</v>
      </c>
      <c r="Q104" s="50">
        <f t="shared" ref="Q104:BD104" si="601">SUM(Q100:Q103)</f>
        <v>-68120</v>
      </c>
      <c r="R104" s="50">
        <f t="shared" si="601"/>
        <v>0</v>
      </c>
      <c r="S104" s="50">
        <f t="shared" si="601"/>
        <v>0</v>
      </c>
      <c r="T104" s="50">
        <f t="shared" si="601"/>
        <v>0</v>
      </c>
      <c r="U104" s="50">
        <f t="shared" si="601"/>
        <v>0</v>
      </c>
      <c r="V104" s="50">
        <f t="shared" si="601"/>
        <v>0</v>
      </c>
      <c r="W104" s="50">
        <f t="shared" si="601"/>
        <v>0</v>
      </c>
      <c r="X104" s="50">
        <f t="shared" si="601"/>
        <v>-68120</v>
      </c>
      <c r="Y104" s="50">
        <f t="shared" si="601"/>
        <v>105440</v>
      </c>
      <c r="Z104" s="50">
        <f t="shared" si="601"/>
        <v>68120</v>
      </c>
      <c r="AA104" s="50">
        <f t="shared" si="601"/>
        <v>0</v>
      </c>
      <c r="AB104" s="50">
        <f t="shared" si="601"/>
        <v>173560</v>
      </c>
      <c r="AC104" s="50">
        <f t="shared" si="601"/>
        <v>105440</v>
      </c>
      <c r="AD104" s="50">
        <f t="shared" si="601"/>
        <v>35639</v>
      </c>
      <c r="AE104" s="50">
        <f t="shared" si="601"/>
        <v>-681</v>
      </c>
      <c r="AF104" s="50">
        <f t="shared" si="601"/>
        <v>0</v>
      </c>
      <c r="AG104" s="50">
        <f t="shared" si="601"/>
        <v>0</v>
      </c>
      <c r="AH104" s="50">
        <f t="shared" si="601"/>
        <v>0</v>
      </c>
      <c r="AI104" s="50">
        <f t="shared" si="601"/>
        <v>0</v>
      </c>
      <c r="AJ104" s="55">
        <f t="shared" si="601"/>
        <v>0</v>
      </c>
      <c r="AK104" s="55">
        <f t="shared" si="601"/>
        <v>-0.13</v>
      </c>
      <c r="AL104" s="47">
        <f t="shared" si="601"/>
        <v>0</v>
      </c>
      <c r="AM104" s="47">
        <f t="shared" si="601"/>
        <v>0</v>
      </c>
      <c r="AN104" s="47">
        <f t="shared" si="601"/>
        <v>0</v>
      </c>
      <c r="AO104" s="47">
        <f t="shared" si="601"/>
        <v>0</v>
      </c>
      <c r="AP104" s="47">
        <f t="shared" si="601"/>
        <v>0</v>
      </c>
      <c r="AQ104" s="47">
        <f t="shared" si="601"/>
        <v>0</v>
      </c>
      <c r="AR104" s="47">
        <f t="shared" si="601"/>
        <v>0</v>
      </c>
      <c r="AS104" s="47">
        <f t="shared" si="601"/>
        <v>0</v>
      </c>
      <c r="AT104" s="47">
        <f t="shared" si="601"/>
        <v>-0.13</v>
      </c>
      <c r="AU104" s="47">
        <f t="shared" si="601"/>
        <v>-0.13</v>
      </c>
      <c r="AV104" s="33">
        <f t="shared" si="601"/>
        <v>42048707</v>
      </c>
      <c r="AW104" s="33">
        <f t="shared" si="601"/>
        <v>30813332</v>
      </c>
      <c r="AX104" s="33">
        <f t="shared" si="601"/>
        <v>173560</v>
      </c>
      <c r="AY104" s="33">
        <f t="shared" si="601"/>
        <v>10473569</v>
      </c>
      <c r="AZ104" s="33">
        <f t="shared" si="601"/>
        <v>308133</v>
      </c>
      <c r="BA104" s="33">
        <f t="shared" si="601"/>
        <v>280113</v>
      </c>
      <c r="BB104" s="47">
        <f t="shared" si="601"/>
        <v>55.004200000000012</v>
      </c>
      <c r="BC104" s="47">
        <f t="shared" si="601"/>
        <v>41.435000000000002</v>
      </c>
      <c r="BD104" s="47">
        <f t="shared" si="601"/>
        <v>13.569200000000002</v>
      </c>
      <c r="BE104" s="168">
        <f>AV104-H104</f>
        <v>140398</v>
      </c>
    </row>
    <row r="105" spans="1:57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6">
        <v>3111</v>
      </c>
      <c r="F105" s="6" t="s">
        <v>220</v>
      </c>
      <c r="G105" s="6" t="s">
        <v>19</v>
      </c>
      <c r="H105" s="9">
        <f t="shared" ref="H105:H108" si="602">I105+J105+K105+L105+M105</f>
        <v>1614694</v>
      </c>
      <c r="I105" s="9">
        <v>1192800</v>
      </c>
      <c r="J105" s="9"/>
      <c r="K105" s="9">
        <f t="shared" ref="K105:K108" si="603">ROUND(I105*33.8%,0)</f>
        <v>403166</v>
      </c>
      <c r="L105" s="9">
        <f t="shared" ref="L105:L108" si="604">ROUND(I105*1%,0)</f>
        <v>11928</v>
      </c>
      <c r="M105" s="9">
        <v>6800</v>
      </c>
      <c r="N105" s="105">
        <f>O105+P105</f>
        <v>2.5151999999999997</v>
      </c>
      <c r="O105" s="105">
        <v>2.1551999999999998</v>
      </c>
      <c r="P105" s="105">
        <v>0.36</v>
      </c>
      <c r="Q105" s="9">
        <f>OON!V105+OON!W105</f>
        <v>-117000</v>
      </c>
      <c r="R105" s="28"/>
      <c r="S105" s="28"/>
      <c r="T105" s="28"/>
      <c r="U105" s="28"/>
      <c r="V105" s="28"/>
      <c r="W105" s="28"/>
      <c r="X105" s="9">
        <f t="shared" ref="X105:X108" si="605">SUM(Q105:W105)</f>
        <v>-117000</v>
      </c>
      <c r="Y105" s="9">
        <f>OON!K105</f>
        <v>0</v>
      </c>
      <c r="Z105" s="9">
        <f t="shared" ref="Z105:Z108" si="606">Q105*-1</f>
        <v>117000</v>
      </c>
      <c r="AA105" s="9">
        <f>OON!O105+OON!S105</f>
        <v>0</v>
      </c>
      <c r="AB105" s="9">
        <f t="shared" ref="AB105:AB108" si="607">SUM(Y105:AA105)</f>
        <v>117000</v>
      </c>
      <c r="AC105" s="9">
        <f t="shared" ref="AC105:AC108" si="608">X105+AB105</f>
        <v>0</v>
      </c>
      <c r="AD105" s="9">
        <f t="shared" ref="AD105:AD108" si="609">ROUND((X105+Y105+Z105)*33.8%,0)</f>
        <v>0</v>
      </c>
      <c r="AE105" s="9">
        <f t="shared" ref="AE105:AE108" si="610">ROUND(X105*1%,0)</f>
        <v>-1170</v>
      </c>
      <c r="AF105" s="28"/>
      <c r="AG105" s="28"/>
      <c r="AH105" s="28"/>
      <c r="AI105" s="9">
        <f t="shared" ref="AI105:AI108" si="611">AF105+AG105+AH105</f>
        <v>0</v>
      </c>
      <c r="AJ105" s="46">
        <f>OON!AC105</f>
        <v>0</v>
      </c>
      <c r="AK105" s="46">
        <f>OON!AD105</f>
        <v>-0.42</v>
      </c>
      <c r="AL105" s="46">
        <v>3.4</v>
      </c>
      <c r="AM105" s="46"/>
      <c r="AN105" s="46"/>
      <c r="AO105" s="46"/>
      <c r="AP105" s="46"/>
      <c r="AQ105" s="46"/>
      <c r="AR105" s="46"/>
      <c r="AS105" s="46">
        <f t="shared" ref="AS105:AS108" si="612">AJ105+AL105+AM105+AP105+AR105+AN105</f>
        <v>3.4</v>
      </c>
      <c r="AT105" s="46">
        <f t="shared" ref="AT105:AT108" si="613">AK105+AQ105+AO105</f>
        <v>-0.42</v>
      </c>
      <c r="AU105" s="46">
        <f t="shared" ref="AU105:AU108" si="614">AS105+AT105</f>
        <v>2.98</v>
      </c>
      <c r="AV105" s="9">
        <f t="shared" ref="AV105:AV108" si="615">AW105+AX105+AY105+AZ105+BA105</f>
        <v>1613524</v>
      </c>
      <c r="AW105" s="9">
        <f t="shared" ref="AW105:AW108" si="616">I105+X105</f>
        <v>1075800</v>
      </c>
      <c r="AX105" s="9">
        <f t="shared" ref="AX105:AX108" si="617">J105+AB105</f>
        <v>117000</v>
      </c>
      <c r="AY105" s="9">
        <f t="shared" ref="AY105:AY108" si="618">K105+AD105</f>
        <v>403166</v>
      </c>
      <c r="AZ105" s="9">
        <f t="shared" ref="AZ105:AZ108" si="619">L105+AE105</f>
        <v>10758</v>
      </c>
      <c r="BA105" s="9">
        <f t="shared" ref="BA105:BA108" si="620">M105+AI105</f>
        <v>6800</v>
      </c>
      <c r="BB105" s="46">
        <f t="shared" ref="BB105:BB108" si="621">BC105+BD105</f>
        <v>5.4951999999999996</v>
      </c>
      <c r="BC105" s="46">
        <f t="shared" ref="BC105:BC108" si="622">O105+AS105</f>
        <v>5.5551999999999992</v>
      </c>
      <c r="BD105" s="46">
        <f t="shared" ref="BD105:BD108" si="623">P105+AT105</f>
        <v>-0.06</v>
      </c>
      <c r="BE105" s="169"/>
    </row>
    <row r="106" spans="1:57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9">
        <f t="shared" si="602"/>
        <v>64726775</v>
      </c>
      <c r="I106" s="9">
        <v>45356452</v>
      </c>
      <c r="J106" s="9"/>
      <c r="K106" s="9">
        <f t="shared" si="603"/>
        <v>15330481</v>
      </c>
      <c r="L106" s="9">
        <f t="shared" si="604"/>
        <v>453565</v>
      </c>
      <c r="M106" s="9">
        <v>3586277</v>
      </c>
      <c r="N106" s="105">
        <f>O106+P106</f>
        <v>81.541799999999995</v>
      </c>
      <c r="O106" s="105">
        <v>59.475299999999997</v>
      </c>
      <c r="P106" s="105">
        <v>22.066500000000001</v>
      </c>
      <c r="Q106" s="9">
        <f>OON!V106+OON!W106</f>
        <v>0</v>
      </c>
      <c r="R106" s="9">
        <v>1524168</v>
      </c>
      <c r="S106" s="9"/>
      <c r="T106" s="9"/>
      <c r="U106" s="9"/>
      <c r="V106" s="9"/>
      <c r="W106" s="9"/>
      <c r="X106" s="9">
        <f t="shared" si="605"/>
        <v>1524168</v>
      </c>
      <c r="Y106" s="9">
        <f>OON!K106</f>
        <v>0</v>
      </c>
      <c r="Z106" s="9">
        <f t="shared" si="606"/>
        <v>0</v>
      </c>
      <c r="AA106" s="9">
        <f>OON!O106+OON!S106</f>
        <v>0</v>
      </c>
      <c r="AB106" s="9">
        <f t="shared" si="607"/>
        <v>0</v>
      </c>
      <c r="AC106" s="9">
        <f t="shared" si="608"/>
        <v>1524168</v>
      </c>
      <c r="AD106" s="9">
        <f t="shared" si="609"/>
        <v>515169</v>
      </c>
      <c r="AE106" s="9">
        <f t="shared" si="610"/>
        <v>15242</v>
      </c>
      <c r="AF106" s="9"/>
      <c r="AG106" s="9">
        <v>-2054579</v>
      </c>
      <c r="AH106" s="9"/>
      <c r="AI106" s="9">
        <f t="shared" si="611"/>
        <v>-2054579</v>
      </c>
      <c r="AJ106" s="46">
        <f>OON!AC106</f>
        <v>0</v>
      </c>
      <c r="AK106" s="46">
        <f>OON!AD106</f>
        <v>0</v>
      </c>
      <c r="AL106" s="46"/>
      <c r="AM106" s="46"/>
      <c r="AN106" s="46"/>
      <c r="AO106" s="46"/>
      <c r="AP106" s="46"/>
      <c r="AQ106" s="46"/>
      <c r="AR106" s="46"/>
      <c r="AS106" s="46">
        <f t="shared" si="612"/>
        <v>0</v>
      </c>
      <c r="AT106" s="46">
        <f t="shared" si="613"/>
        <v>0</v>
      </c>
      <c r="AU106" s="46">
        <f t="shared" si="614"/>
        <v>0</v>
      </c>
      <c r="AV106" s="9">
        <f t="shared" si="615"/>
        <v>64726775</v>
      </c>
      <c r="AW106" s="9">
        <f t="shared" si="616"/>
        <v>46880620</v>
      </c>
      <c r="AX106" s="9">
        <f t="shared" si="617"/>
        <v>0</v>
      </c>
      <c r="AY106" s="9">
        <f t="shared" si="618"/>
        <v>15845650</v>
      </c>
      <c r="AZ106" s="9">
        <f t="shared" si="619"/>
        <v>468807</v>
      </c>
      <c r="BA106" s="9">
        <f t="shared" si="620"/>
        <v>1531698</v>
      </c>
      <c r="BB106" s="46">
        <f t="shared" si="621"/>
        <v>81.541799999999995</v>
      </c>
      <c r="BC106" s="46">
        <f t="shared" si="622"/>
        <v>59.475299999999997</v>
      </c>
      <c r="BD106" s="46">
        <f t="shared" si="623"/>
        <v>22.066500000000001</v>
      </c>
      <c r="BE106" s="169"/>
    </row>
    <row r="107" spans="1:57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19">
        <v>3123</v>
      </c>
      <c r="F107" s="19" t="s">
        <v>109</v>
      </c>
      <c r="G107" s="19" t="s">
        <v>95</v>
      </c>
      <c r="H107" s="9">
        <f t="shared" si="602"/>
        <v>0</v>
      </c>
      <c r="I107" s="9"/>
      <c r="J107" s="9"/>
      <c r="K107" s="9">
        <f t="shared" si="603"/>
        <v>0</v>
      </c>
      <c r="L107" s="9">
        <f t="shared" si="604"/>
        <v>0</v>
      </c>
      <c r="M107" s="9"/>
      <c r="N107" s="105"/>
      <c r="O107" s="105"/>
      <c r="P107" s="105"/>
      <c r="Q107" s="9">
        <f>OON!V107+OON!W107</f>
        <v>0</v>
      </c>
      <c r="R107" s="49"/>
      <c r="S107" s="49"/>
      <c r="T107" s="49"/>
      <c r="U107" s="49"/>
      <c r="V107" s="49"/>
      <c r="W107" s="49"/>
      <c r="X107" s="9">
        <f t="shared" si="605"/>
        <v>0</v>
      </c>
      <c r="Y107" s="9">
        <f>OON!K107</f>
        <v>0</v>
      </c>
      <c r="Z107" s="9">
        <f t="shared" si="606"/>
        <v>0</v>
      </c>
      <c r="AA107" s="9">
        <f>OON!O107+OON!S107</f>
        <v>0</v>
      </c>
      <c r="AB107" s="9">
        <f t="shared" si="607"/>
        <v>0</v>
      </c>
      <c r="AC107" s="9">
        <f t="shared" si="608"/>
        <v>0</v>
      </c>
      <c r="AD107" s="9">
        <f t="shared" si="609"/>
        <v>0</v>
      </c>
      <c r="AE107" s="9">
        <f t="shared" si="610"/>
        <v>0</v>
      </c>
      <c r="AF107" s="49"/>
      <c r="AG107" s="49"/>
      <c r="AH107" s="49"/>
      <c r="AI107" s="9">
        <f t="shared" si="611"/>
        <v>0</v>
      </c>
      <c r="AJ107" s="46">
        <f>OON!AC107</f>
        <v>0</v>
      </c>
      <c r="AK107" s="46">
        <f>OON!AD107</f>
        <v>0</v>
      </c>
      <c r="AL107" s="46"/>
      <c r="AM107" s="46"/>
      <c r="AN107" s="46"/>
      <c r="AO107" s="46"/>
      <c r="AP107" s="46"/>
      <c r="AQ107" s="46"/>
      <c r="AR107" s="46"/>
      <c r="AS107" s="46">
        <f t="shared" si="612"/>
        <v>0</v>
      </c>
      <c r="AT107" s="46">
        <f t="shared" si="613"/>
        <v>0</v>
      </c>
      <c r="AU107" s="46">
        <f t="shared" si="614"/>
        <v>0</v>
      </c>
      <c r="AV107" s="9">
        <f t="shared" si="615"/>
        <v>0</v>
      </c>
      <c r="AW107" s="9">
        <f t="shared" si="616"/>
        <v>0</v>
      </c>
      <c r="AX107" s="9">
        <f t="shared" si="617"/>
        <v>0</v>
      </c>
      <c r="AY107" s="9">
        <f t="shared" si="618"/>
        <v>0</v>
      </c>
      <c r="AZ107" s="9">
        <f t="shared" si="619"/>
        <v>0</v>
      </c>
      <c r="BA107" s="9">
        <f t="shared" si="620"/>
        <v>0</v>
      </c>
      <c r="BB107" s="46">
        <f t="shared" si="621"/>
        <v>0</v>
      </c>
      <c r="BC107" s="46">
        <f t="shared" si="622"/>
        <v>0</v>
      </c>
      <c r="BD107" s="46">
        <f t="shared" si="623"/>
        <v>0</v>
      </c>
      <c r="BE107" s="169"/>
    </row>
    <row r="108" spans="1:57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2">
        <v>3141</v>
      </c>
      <c r="F108" s="2" t="s">
        <v>20</v>
      </c>
      <c r="G108" s="7" t="s">
        <v>95</v>
      </c>
      <c r="H108" s="9">
        <f t="shared" si="602"/>
        <v>116569</v>
      </c>
      <c r="I108" s="9">
        <v>86047</v>
      </c>
      <c r="J108" s="9"/>
      <c r="K108" s="9">
        <f t="shared" si="603"/>
        <v>29084</v>
      </c>
      <c r="L108" s="9">
        <f t="shared" si="604"/>
        <v>860</v>
      </c>
      <c r="M108" s="9">
        <v>578</v>
      </c>
      <c r="N108" s="105">
        <v>0.28000000000000003</v>
      </c>
      <c r="O108" s="105">
        <v>0</v>
      </c>
      <c r="P108" s="105">
        <f>N108</f>
        <v>0.28000000000000003</v>
      </c>
      <c r="Q108" s="9">
        <f>OON!V108+OON!W108</f>
        <v>0</v>
      </c>
      <c r="R108" s="49"/>
      <c r="S108" s="49"/>
      <c r="T108" s="49"/>
      <c r="U108" s="49"/>
      <c r="V108" s="49"/>
      <c r="W108" s="49"/>
      <c r="X108" s="9">
        <f t="shared" si="605"/>
        <v>0</v>
      </c>
      <c r="Y108" s="9">
        <f>OON!K108</f>
        <v>0</v>
      </c>
      <c r="Z108" s="9">
        <f t="shared" si="606"/>
        <v>0</v>
      </c>
      <c r="AA108" s="9">
        <f>OON!O108+OON!S108</f>
        <v>0</v>
      </c>
      <c r="AB108" s="9">
        <f t="shared" si="607"/>
        <v>0</v>
      </c>
      <c r="AC108" s="9">
        <f t="shared" si="608"/>
        <v>0</v>
      </c>
      <c r="AD108" s="9">
        <f t="shared" si="609"/>
        <v>0</v>
      </c>
      <c r="AE108" s="9">
        <f t="shared" si="610"/>
        <v>0</v>
      </c>
      <c r="AF108" s="49"/>
      <c r="AG108" s="49"/>
      <c r="AH108" s="49"/>
      <c r="AI108" s="9">
        <f t="shared" si="611"/>
        <v>0</v>
      </c>
      <c r="AJ108" s="46">
        <f>OON!AC108</f>
        <v>0</v>
      </c>
      <c r="AK108" s="46">
        <f>OON!AD108</f>
        <v>0</v>
      </c>
      <c r="AL108" s="46"/>
      <c r="AM108" s="46"/>
      <c r="AN108" s="46"/>
      <c r="AO108" s="46"/>
      <c r="AP108" s="46"/>
      <c r="AQ108" s="46"/>
      <c r="AR108" s="46"/>
      <c r="AS108" s="46">
        <f t="shared" si="612"/>
        <v>0</v>
      </c>
      <c r="AT108" s="46">
        <f t="shared" si="613"/>
        <v>0</v>
      </c>
      <c r="AU108" s="46">
        <f t="shared" si="614"/>
        <v>0</v>
      </c>
      <c r="AV108" s="9">
        <f t="shared" si="615"/>
        <v>116569</v>
      </c>
      <c r="AW108" s="9">
        <f t="shared" si="616"/>
        <v>86047</v>
      </c>
      <c r="AX108" s="9">
        <f t="shared" si="617"/>
        <v>0</v>
      </c>
      <c r="AY108" s="9">
        <f t="shared" si="618"/>
        <v>29084</v>
      </c>
      <c r="AZ108" s="9">
        <f t="shared" si="619"/>
        <v>860</v>
      </c>
      <c r="BA108" s="9">
        <f t="shared" si="620"/>
        <v>578</v>
      </c>
      <c r="BB108" s="46">
        <f t="shared" si="621"/>
        <v>0.28000000000000003</v>
      </c>
      <c r="BC108" s="46">
        <f t="shared" si="622"/>
        <v>0</v>
      </c>
      <c r="BD108" s="46">
        <f t="shared" si="623"/>
        <v>0.28000000000000003</v>
      </c>
      <c r="BE108" s="169"/>
    </row>
    <row r="109" spans="1:57" x14ac:dyDescent="0.25">
      <c r="A109" s="29">
        <v>1432</v>
      </c>
      <c r="B109" s="30">
        <v>600170594</v>
      </c>
      <c r="C109" s="31"/>
      <c r="D109" s="32" t="s">
        <v>166</v>
      </c>
      <c r="E109" s="30"/>
      <c r="F109" s="30"/>
      <c r="G109" s="31"/>
      <c r="H109" s="50">
        <f t="shared" ref="H109:O109" si="624">SUM(H105:H108)</f>
        <v>66458038</v>
      </c>
      <c r="I109" s="50">
        <f t="shared" si="624"/>
        <v>46635299</v>
      </c>
      <c r="J109" s="50">
        <f t="shared" si="624"/>
        <v>0</v>
      </c>
      <c r="K109" s="50">
        <f t="shared" si="624"/>
        <v>15762731</v>
      </c>
      <c r="L109" s="50">
        <f t="shared" si="624"/>
        <v>466353</v>
      </c>
      <c r="M109" s="50">
        <f t="shared" si="624"/>
        <v>3593655</v>
      </c>
      <c r="N109" s="107">
        <f t="shared" si="624"/>
        <v>84.336999999999989</v>
      </c>
      <c r="O109" s="107">
        <f t="shared" si="624"/>
        <v>61.630499999999998</v>
      </c>
      <c r="P109" s="107">
        <f t="shared" ref="P109" si="625">SUM(P105:P108)</f>
        <v>22.706500000000002</v>
      </c>
      <c r="Q109" s="50">
        <f t="shared" ref="Q109:BD109" si="626">SUM(Q105:Q108)</f>
        <v>-117000</v>
      </c>
      <c r="R109" s="50">
        <f t="shared" si="626"/>
        <v>1524168</v>
      </c>
      <c r="S109" s="50">
        <f t="shared" si="626"/>
        <v>0</v>
      </c>
      <c r="T109" s="50">
        <f t="shared" si="626"/>
        <v>0</v>
      </c>
      <c r="U109" s="50">
        <f t="shared" si="626"/>
        <v>0</v>
      </c>
      <c r="V109" s="50">
        <f t="shared" si="626"/>
        <v>0</v>
      </c>
      <c r="W109" s="50">
        <f t="shared" si="626"/>
        <v>0</v>
      </c>
      <c r="X109" s="50">
        <f t="shared" si="626"/>
        <v>1407168</v>
      </c>
      <c r="Y109" s="50">
        <f t="shared" si="626"/>
        <v>0</v>
      </c>
      <c r="Z109" s="50">
        <f t="shared" si="626"/>
        <v>117000</v>
      </c>
      <c r="AA109" s="50">
        <f t="shared" si="626"/>
        <v>0</v>
      </c>
      <c r="AB109" s="50">
        <f t="shared" si="626"/>
        <v>117000</v>
      </c>
      <c r="AC109" s="50">
        <f t="shared" si="626"/>
        <v>1524168</v>
      </c>
      <c r="AD109" s="50">
        <f t="shared" si="626"/>
        <v>515169</v>
      </c>
      <c r="AE109" s="50">
        <f t="shared" si="626"/>
        <v>14072</v>
      </c>
      <c r="AF109" s="50">
        <f t="shared" si="626"/>
        <v>0</v>
      </c>
      <c r="AG109" s="50">
        <f t="shared" si="626"/>
        <v>-2054579</v>
      </c>
      <c r="AH109" s="50">
        <f t="shared" si="626"/>
        <v>0</v>
      </c>
      <c r="AI109" s="50">
        <f t="shared" si="626"/>
        <v>-2054579</v>
      </c>
      <c r="AJ109" s="55">
        <f t="shared" si="626"/>
        <v>0</v>
      </c>
      <c r="AK109" s="55">
        <f t="shared" si="626"/>
        <v>-0.42</v>
      </c>
      <c r="AL109" s="55">
        <f t="shared" si="626"/>
        <v>3.4</v>
      </c>
      <c r="AM109" s="55">
        <f t="shared" si="626"/>
        <v>0</v>
      </c>
      <c r="AN109" s="55">
        <f t="shared" si="626"/>
        <v>0</v>
      </c>
      <c r="AO109" s="55">
        <f t="shared" si="626"/>
        <v>0</v>
      </c>
      <c r="AP109" s="55">
        <f t="shared" si="626"/>
        <v>0</v>
      </c>
      <c r="AQ109" s="55">
        <f t="shared" si="626"/>
        <v>0</v>
      </c>
      <c r="AR109" s="55">
        <f t="shared" si="626"/>
        <v>0</v>
      </c>
      <c r="AS109" s="55">
        <f t="shared" si="626"/>
        <v>3.4</v>
      </c>
      <c r="AT109" s="55">
        <f t="shared" si="626"/>
        <v>-0.42</v>
      </c>
      <c r="AU109" s="55">
        <f t="shared" si="626"/>
        <v>2.98</v>
      </c>
      <c r="AV109" s="50">
        <f t="shared" si="626"/>
        <v>66456868</v>
      </c>
      <c r="AW109" s="50">
        <f t="shared" si="626"/>
        <v>48042467</v>
      </c>
      <c r="AX109" s="50">
        <f t="shared" si="626"/>
        <v>117000</v>
      </c>
      <c r="AY109" s="50">
        <f t="shared" si="626"/>
        <v>16277900</v>
      </c>
      <c r="AZ109" s="50">
        <f t="shared" si="626"/>
        <v>480425</v>
      </c>
      <c r="BA109" s="50">
        <f t="shared" si="626"/>
        <v>1539076</v>
      </c>
      <c r="BB109" s="55">
        <f t="shared" si="626"/>
        <v>87.316999999999993</v>
      </c>
      <c r="BC109" s="55">
        <f t="shared" si="626"/>
        <v>65.030499999999989</v>
      </c>
      <c r="BD109" s="55">
        <f t="shared" si="626"/>
        <v>22.286500000000004</v>
      </c>
      <c r="BE109" s="168">
        <f>AV109-H109</f>
        <v>-1170</v>
      </c>
    </row>
    <row r="110" spans="1:57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3122</v>
      </c>
      <c r="F110" s="6" t="s">
        <v>18</v>
      </c>
      <c r="G110" s="6" t="s">
        <v>19</v>
      </c>
      <c r="H110" s="9">
        <f t="shared" ref="H110:H113" si="627">I110+J110+K110+L110+M110</f>
        <v>82225465</v>
      </c>
      <c r="I110" s="9">
        <v>59096562</v>
      </c>
      <c r="J110" s="9"/>
      <c r="K110" s="9">
        <f t="shared" ref="K110:K113" si="628">ROUND(I110*33.8%,0)</f>
        <v>19974638</v>
      </c>
      <c r="L110" s="9">
        <f t="shared" ref="L110:L113" si="629">ROUND(I110*1%,0)</f>
        <v>590966</v>
      </c>
      <c r="M110" s="9">
        <v>2563299</v>
      </c>
      <c r="N110" s="105">
        <f>O110+P110</f>
        <v>103.4798</v>
      </c>
      <c r="O110" s="105">
        <v>83.880899999999997</v>
      </c>
      <c r="P110" s="105">
        <v>19.5989</v>
      </c>
      <c r="Q110" s="9">
        <f>OON!V110+OON!W110</f>
        <v>-117650</v>
      </c>
      <c r="R110" s="28"/>
      <c r="S110" s="28"/>
      <c r="T110" s="28"/>
      <c r="U110" s="28">
        <v>92260</v>
      </c>
      <c r="V110" s="28"/>
      <c r="W110" s="28"/>
      <c r="X110" s="9">
        <f t="shared" ref="X110:X113" si="630">SUM(Q110:W110)</f>
        <v>-25390</v>
      </c>
      <c r="Y110" s="9">
        <f>OON!K110</f>
        <v>355860</v>
      </c>
      <c r="Z110" s="9">
        <f t="shared" ref="Z110:Z113" si="631">Q110*-1</f>
        <v>117650</v>
      </c>
      <c r="AA110" s="9">
        <f>OON!O110+OON!S110</f>
        <v>0</v>
      </c>
      <c r="AB110" s="9">
        <f t="shared" ref="AB110:AB113" si="632">SUM(Y110:AA110)</f>
        <v>473510</v>
      </c>
      <c r="AC110" s="9">
        <f t="shared" ref="AC110:AC113" si="633">X110+AB110</f>
        <v>448120</v>
      </c>
      <c r="AD110" s="9">
        <f t="shared" ref="AD110:AD113" si="634">ROUND((X110+Y110+Z110)*33.8%,0)</f>
        <v>151465</v>
      </c>
      <c r="AE110" s="9">
        <f t="shared" ref="AE110:AE113" si="635">ROUND(X110*1%,0)</f>
        <v>-254</v>
      </c>
      <c r="AF110" s="28"/>
      <c r="AG110" s="28"/>
      <c r="AH110" s="28"/>
      <c r="AI110" s="9">
        <f t="shared" ref="AI110:AI113" si="636">AF110+AG110+AH110</f>
        <v>0</v>
      </c>
      <c r="AJ110" s="46">
        <f>OON!AC110</f>
        <v>0</v>
      </c>
      <c r="AK110" s="46">
        <f>OON!AD110</f>
        <v>-0.33</v>
      </c>
      <c r="AL110" s="46"/>
      <c r="AM110" s="46"/>
      <c r="AN110" s="46">
        <v>0.21</v>
      </c>
      <c r="AO110" s="46"/>
      <c r="AP110" s="46"/>
      <c r="AQ110" s="46"/>
      <c r="AR110" s="46"/>
      <c r="AS110" s="46">
        <f t="shared" ref="AS110:AS113" si="637">AJ110+AL110+AM110+AP110+AR110+AN110</f>
        <v>0.21</v>
      </c>
      <c r="AT110" s="46">
        <f t="shared" ref="AT110:AT113" si="638">AK110+AQ110+AO110</f>
        <v>-0.33</v>
      </c>
      <c r="AU110" s="46">
        <f t="shared" ref="AU110:AU113" si="639">AS110+AT110</f>
        <v>-0.12000000000000002</v>
      </c>
      <c r="AV110" s="9">
        <f t="shared" ref="AV110:AV113" si="640">AW110+AX110+AY110+AZ110+BA110</f>
        <v>82824796</v>
      </c>
      <c r="AW110" s="9">
        <f t="shared" ref="AW110:AW113" si="641">I110+X110</f>
        <v>59071172</v>
      </c>
      <c r="AX110" s="9">
        <f t="shared" ref="AX110:AX113" si="642">J110+AB110</f>
        <v>473510</v>
      </c>
      <c r="AY110" s="9">
        <f t="shared" ref="AY110:AY113" si="643">K110+AD110</f>
        <v>20126103</v>
      </c>
      <c r="AZ110" s="9">
        <f t="shared" ref="AZ110:AZ113" si="644">L110+AE110</f>
        <v>590712</v>
      </c>
      <c r="BA110" s="9">
        <f t="shared" ref="BA110:BA113" si="645">M110+AI110</f>
        <v>2563299</v>
      </c>
      <c r="BB110" s="46">
        <f t="shared" ref="BB110:BB113" si="646">BC110+BD110</f>
        <v>103.35979999999999</v>
      </c>
      <c r="BC110" s="46">
        <f t="shared" ref="BC110:BC113" si="647">O110+AS110</f>
        <v>84.090899999999991</v>
      </c>
      <c r="BD110" s="46">
        <f t="shared" ref="BD110:BD113" si="648">P110+AT110</f>
        <v>19.268900000000002</v>
      </c>
      <c r="BE110" s="169"/>
    </row>
    <row r="111" spans="1:57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3122</v>
      </c>
      <c r="F111" s="19" t="s">
        <v>109</v>
      </c>
      <c r="G111" s="19" t="s">
        <v>95</v>
      </c>
      <c r="H111" s="9">
        <f t="shared" si="627"/>
        <v>0</v>
      </c>
      <c r="I111" s="9"/>
      <c r="J111" s="9"/>
      <c r="K111" s="9">
        <f t="shared" si="628"/>
        <v>0</v>
      </c>
      <c r="L111" s="9">
        <f t="shared" si="629"/>
        <v>0</v>
      </c>
      <c r="M111" s="9"/>
      <c r="N111" s="105"/>
      <c r="O111" s="105"/>
      <c r="P111" s="105"/>
      <c r="Q111" s="9">
        <f>OON!V111+OON!W111</f>
        <v>0</v>
      </c>
      <c r="R111" s="49"/>
      <c r="S111" s="49"/>
      <c r="T111" s="49"/>
      <c r="U111" s="49"/>
      <c r="V111" s="49"/>
      <c r="W111" s="49"/>
      <c r="X111" s="9">
        <f t="shared" si="630"/>
        <v>0</v>
      </c>
      <c r="Y111" s="9">
        <f>OON!K111</f>
        <v>0</v>
      </c>
      <c r="Z111" s="9">
        <f t="shared" si="631"/>
        <v>0</v>
      </c>
      <c r="AA111" s="9">
        <f>OON!O111+OON!S111</f>
        <v>0</v>
      </c>
      <c r="AB111" s="9">
        <f t="shared" si="632"/>
        <v>0</v>
      </c>
      <c r="AC111" s="9">
        <f t="shared" si="633"/>
        <v>0</v>
      </c>
      <c r="AD111" s="9">
        <f t="shared" si="634"/>
        <v>0</v>
      </c>
      <c r="AE111" s="9">
        <f t="shared" si="635"/>
        <v>0</v>
      </c>
      <c r="AF111" s="49"/>
      <c r="AG111" s="49"/>
      <c r="AH111" s="49"/>
      <c r="AI111" s="9">
        <f t="shared" si="636"/>
        <v>0</v>
      </c>
      <c r="AJ111" s="46">
        <f>OON!AC111</f>
        <v>0</v>
      </c>
      <c r="AK111" s="46">
        <f>OON!AD111</f>
        <v>0</v>
      </c>
      <c r="AL111" s="46"/>
      <c r="AM111" s="46"/>
      <c r="AN111" s="46"/>
      <c r="AO111" s="46"/>
      <c r="AP111" s="46"/>
      <c r="AQ111" s="46"/>
      <c r="AR111" s="46"/>
      <c r="AS111" s="46">
        <f t="shared" si="637"/>
        <v>0</v>
      </c>
      <c r="AT111" s="46">
        <f t="shared" si="638"/>
        <v>0</v>
      </c>
      <c r="AU111" s="46">
        <f t="shared" si="639"/>
        <v>0</v>
      </c>
      <c r="AV111" s="9">
        <f t="shared" si="640"/>
        <v>0</v>
      </c>
      <c r="AW111" s="9">
        <f t="shared" si="641"/>
        <v>0</v>
      </c>
      <c r="AX111" s="9">
        <f t="shared" si="642"/>
        <v>0</v>
      </c>
      <c r="AY111" s="9">
        <f t="shared" si="643"/>
        <v>0</v>
      </c>
      <c r="AZ111" s="9">
        <f t="shared" si="644"/>
        <v>0</v>
      </c>
      <c r="BA111" s="9">
        <f t="shared" si="645"/>
        <v>0</v>
      </c>
      <c r="BB111" s="46">
        <f t="shared" si="646"/>
        <v>0</v>
      </c>
      <c r="BC111" s="46">
        <f t="shared" si="647"/>
        <v>0</v>
      </c>
      <c r="BD111" s="46">
        <f t="shared" si="648"/>
        <v>0</v>
      </c>
      <c r="BE111" s="169"/>
    </row>
    <row r="112" spans="1:57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95</v>
      </c>
      <c r="H112" s="9">
        <f t="shared" si="627"/>
        <v>624263</v>
      </c>
      <c r="I112" s="9">
        <v>457504</v>
      </c>
      <c r="J112" s="9"/>
      <c r="K112" s="9">
        <f t="shared" si="628"/>
        <v>154636</v>
      </c>
      <c r="L112" s="9">
        <f t="shared" si="629"/>
        <v>4575</v>
      </c>
      <c r="M112" s="9">
        <v>7548</v>
      </c>
      <c r="N112" s="105">
        <v>1.47</v>
      </c>
      <c r="O112" s="105">
        <v>0</v>
      </c>
      <c r="P112" s="105">
        <f t="shared" ref="P112:P113" si="649">N112</f>
        <v>1.47</v>
      </c>
      <c r="Q112" s="9">
        <f>OON!V112+OON!W112</f>
        <v>-126750</v>
      </c>
      <c r="R112" s="49"/>
      <c r="S112" s="49"/>
      <c r="T112" s="49"/>
      <c r="U112" s="49"/>
      <c r="V112" s="49"/>
      <c r="W112" s="49"/>
      <c r="X112" s="9">
        <f t="shared" si="630"/>
        <v>-126750</v>
      </c>
      <c r="Y112" s="9">
        <f>OON!K112</f>
        <v>0</v>
      </c>
      <c r="Z112" s="9">
        <f t="shared" si="631"/>
        <v>126750</v>
      </c>
      <c r="AA112" s="9">
        <f>OON!O112+OON!S112</f>
        <v>0</v>
      </c>
      <c r="AB112" s="9">
        <f t="shared" si="632"/>
        <v>126750</v>
      </c>
      <c r="AC112" s="9">
        <f t="shared" si="633"/>
        <v>0</v>
      </c>
      <c r="AD112" s="9">
        <f t="shared" si="634"/>
        <v>0</v>
      </c>
      <c r="AE112" s="9">
        <f t="shared" si="635"/>
        <v>-1268</v>
      </c>
      <c r="AF112" s="49"/>
      <c r="AG112" s="49"/>
      <c r="AH112" s="49"/>
      <c r="AI112" s="9">
        <f t="shared" si="636"/>
        <v>0</v>
      </c>
      <c r="AJ112" s="46">
        <f>OON!AC112</f>
        <v>0</v>
      </c>
      <c r="AK112" s="46">
        <f>OON!AD112</f>
        <v>-0.41</v>
      </c>
      <c r="AL112" s="46"/>
      <c r="AM112" s="46"/>
      <c r="AN112" s="46"/>
      <c r="AO112" s="46"/>
      <c r="AP112" s="46"/>
      <c r="AQ112" s="46"/>
      <c r="AR112" s="46"/>
      <c r="AS112" s="46">
        <f t="shared" si="637"/>
        <v>0</v>
      </c>
      <c r="AT112" s="46">
        <f t="shared" si="638"/>
        <v>-0.41</v>
      </c>
      <c r="AU112" s="46">
        <f t="shared" si="639"/>
        <v>-0.41</v>
      </c>
      <c r="AV112" s="9">
        <f t="shared" si="640"/>
        <v>622995</v>
      </c>
      <c r="AW112" s="9">
        <f t="shared" si="641"/>
        <v>330754</v>
      </c>
      <c r="AX112" s="9">
        <f t="shared" si="642"/>
        <v>126750</v>
      </c>
      <c r="AY112" s="9">
        <f t="shared" si="643"/>
        <v>154636</v>
      </c>
      <c r="AZ112" s="9">
        <f t="shared" si="644"/>
        <v>3307</v>
      </c>
      <c r="BA112" s="9">
        <f t="shared" si="645"/>
        <v>7548</v>
      </c>
      <c r="BB112" s="46">
        <f t="shared" si="646"/>
        <v>1.06</v>
      </c>
      <c r="BC112" s="46">
        <f t="shared" si="647"/>
        <v>0</v>
      </c>
      <c r="BD112" s="46">
        <f t="shared" si="648"/>
        <v>1.06</v>
      </c>
      <c r="BE112" s="169"/>
    </row>
    <row r="113" spans="1:57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95</v>
      </c>
      <c r="H113" s="9">
        <f t="shared" si="627"/>
        <v>613025</v>
      </c>
      <c r="I113" s="9">
        <v>449293</v>
      </c>
      <c r="J113" s="9"/>
      <c r="K113" s="9">
        <f t="shared" si="628"/>
        <v>151861</v>
      </c>
      <c r="L113" s="9">
        <f t="shared" si="629"/>
        <v>4493</v>
      </c>
      <c r="M113" s="9">
        <v>7378</v>
      </c>
      <c r="N113" s="105">
        <v>1.44</v>
      </c>
      <c r="O113" s="105">
        <v>0</v>
      </c>
      <c r="P113" s="105">
        <f t="shared" si="649"/>
        <v>1.44</v>
      </c>
      <c r="Q113" s="9">
        <f>OON!V113+OON!W113</f>
        <v>0</v>
      </c>
      <c r="R113" s="49"/>
      <c r="S113" s="49"/>
      <c r="T113" s="49"/>
      <c r="U113" s="49"/>
      <c r="V113" s="49"/>
      <c r="W113" s="49"/>
      <c r="X113" s="9">
        <f t="shared" si="630"/>
        <v>0</v>
      </c>
      <c r="Y113" s="9">
        <f>OON!K113</f>
        <v>0</v>
      </c>
      <c r="Z113" s="9">
        <f t="shared" si="631"/>
        <v>0</v>
      </c>
      <c r="AA113" s="9">
        <f>OON!O113+OON!S113</f>
        <v>0</v>
      </c>
      <c r="AB113" s="9">
        <f t="shared" si="632"/>
        <v>0</v>
      </c>
      <c r="AC113" s="9">
        <f t="shared" si="633"/>
        <v>0</v>
      </c>
      <c r="AD113" s="9">
        <f t="shared" si="634"/>
        <v>0</v>
      </c>
      <c r="AE113" s="9">
        <f t="shared" si="635"/>
        <v>0</v>
      </c>
      <c r="AF113" s="49"/>
      <c r="AG113" s="49"/>
      <c r="AH113" s="49"/>
      <c r="AI113" s="9">
        <f t="shared" si="636"/>
        <v>0</v>
      </c>
      <c r="AJ113" s="46">
        <f>OON!AC113</f>
        <v>0</v>
      </c>
      <c r="AK113" s="46">
        <f>OON!AD113</f>
        <v>0</v>
      </c>
      <c r="AL113" s="46"/>
      <c r="AM113" s="46"/>
      <c r="AN113" s="46"/>
      <c r="AO113" s="46"/>
      <c r="AP113" s="46"/>
      <c r="AQ113" s="46"/>
      <c r="AR113" s="46"/>
      <c r="AS113" s="46">
        <f t="shared" si="637"/>
        <v>0</v>
      </c>
      <c r="AT113" s="46">
        <f t="shared" si="638"/>
        <v>0</v>
      </c>
      <c r="AU113" s="46">
        <f t="shared" si="639"/>
        <v>0</v>
      </c>
      <c r="AV113" s="9">
        <f t="shared" si="640"/>
        <v>613025</v>
      </c>
      <c r="AW113" s="9">
        <f t="shared" si="641"/>
        <v>449293</v>
      </c>
      <c r="AX113" s="9">
        <f t="shared" si="642"/>
        <v>0</v>
      </c>
      <c r="AY113" s="9">
        <f t="shared" si="643"/>
        <v>151861</v>
      </c>
      <c r="AZ113" s="9">
        <f t="shared" si="644"/>
        <v>4493</v>
      </c>
      <c r="BA113" s="9">
        <f t="shared" si="645"/>
        <v>7378</v>
      </c>
      <c r="BB113" s="46">
        <f t="shared" si="646"/>
        <v>1.44</v>
      </c>
      <c r="BC113" s="46">
        <f t="shared" si="647"/>
        <v>0</v>
      </c>
      <c r="BD113" s="46">
        <f t="shared" si="648"/>
        <v>1.44</v>
      </c>
      <c r="BE113" s="169"/>
    </row>
    <row r="114" spans="1:57" x14ac:dyDescent="0.25">
      <c r="A114" s="29">
        <v>1433</v>
      </c>
      <c r="B114" s="30">
        <v>600170608</v>
      </c>
      <c r="C114" s="31"/>
      <c r="D114" s="32" t="s">
        <v>167</v>
      </c>
      <c r="E114" s="30"/>
      <c r="F114" s="30"/>
      <c r="G114" s="31"/>
      <c r="H114" s="50">
        <f t="shared" ref="H114:O114" si="650">SUM(H110:H113)</f>
        <v>83462753</v>
      </c>
      <c r="I114" s="50">
        <f t="shared" si="650"/>
        <v>60003359</v>
      </c>
      <c r="J114" s="50">
        <f t="shared" si="650"/>
        <v>0</v>
      </c>
      <c r="K114" s="50">
        <f t="shared" si="650"/>
        <v>20281135</v>
      </c>
      <c r="L114" s="50">
        <f t="shared" si="650"/>
        <v>600034</v>
      </c>
      <c r="M114" s="50">
        <f t="shared" si="650"/>
        <v>2578225</v>
      </c>
      <c r="N114" s="107">
        <f t="shared" si="650"/>
        <v>106.38979999999999</v>
      </c>
      <c r="O114" s="107">
        <f t="shared" si="650"/>
        <v>83.880899999999997</v>
      </c>
      <c r="P114" s="107">
        <f t="shared" ref="P114" si="651">SUM(P110:P113)</f>
        <v>22.508900000000001</v>
      </c>
      <c r="Q114" s="50">
        <f t="shared" ref="Q114:BD114" si="652">SUM(Q110:Q113)</f>
        <v>-244400</v>
      </c>
      <c r="R114" s="50">
        <f t="shared" si="652"/>
        <v>0</v>
      </c>
      <c r="S114" s="50">
        <f t="shared" si="652"/>
        <v>0</v>
      </c>
      <c r="T114" s="50">
        <f t="shared" si="652"/>
        <v>0</v>
      </c>
      <c r="U114" s="50">
        <f t="shared" si="652"/>
        <v>92260</v>
      </c>
      <c r="V114" s="50">
        <f t="shared" si="652"/>
        <v>0</v>
      </c>
      <c r="W114" s="50">
        <f t="shared" si="652"/>
        <v>0</v>
      </c>
      <c r="X114" s="50">
        <f t="shared" si="652"/>
        <v>-152140</v>
      </c>
      <c r="Y114" s="50">
        <f t="shared" si="652"/>
        <v>355860</v>
      </c>
      <c r="Z114" s="50">
        <f t="shared" si="652"/>
        <v>244400</v>
      </c>
      <c r="AA114" s="50">
        <f t="shared" si="652"/>
        <v>0</v>
      </c>
      <c r="AB114" s="50">
        <f t="shared" si="652"/>
        <v>600260</v>
      </c>
      <c r="AC114" s="50">
        <f t="shared" si="652"/>
        <v>448120</v>
      </c>
      <c r="AD114" s="50">
        <f t="shared" si="652"/>
        <v>151465</v>
      </c>
      <c r="AE114" s="50">
        <f t="shared" si="652"/>
        <v>-1522</v>
      </c>
      <c r="AF114" s="50">
        <f t="shared" si="652"/>
        <v>0</v>
      </c>
      <c r="AG114" s="50">
        <f t="shared" si="652"/>
        <v>0</v>
      </c>
      <c r="AH114" s="50">
        <f t="shared" si="652"/>
        <v>0</v>
      </c>
      <c r="AI114" s="50">
        <f t="shared" si="652"/>
        <v>0</v>
      </c>
      <c r="AJ114" s="55">
        <f t="shared" si="652"/>
        <v>0</v>
      </c>
      <c r="AK114" s="55">
        <f t="shared" si="652"/>
        <v>-0.74</v>
      </c>
      <c r="AL114" s="55">
        <f t="shared" si="652"/>
        <v>0</v>
      </c>
      <c r="AM114" s="55">
        <f t="shared" si="652"/>
        <v>0</v>
      </c>
      <c r="AN114" s="55">
        <f t="shared" si="652"/>
        <v>0.21</v>
      </c>
      <c r="AO114" s="55">
        <f t="shared" si="652"/>
        <v>0</v>
      </c>
      <c r="AP114" s="55">
        <f t="shared" si="652"/>
        <v>0</v>
      </c>
      <c r="AQ114" s="55">
        <f t="shared" si="652"/>
        <v>0</v>
      </c>
      <c r="AR114" s="55">
        <f t="shared" si="652"/>
        <v>0</v>
      </c>
      <c r="AS114" s="55">
        <f t="shared" si="652"/>
        <v>0.21</v>
      </c>
      <c r="AT114" s="55">
        <f t="shared" si="652"/>
        <v>-0.74</v>
      </c>
      <c r="AU114" s="55">
        <f t="shared" si="652"/>
        <v>-0.53</v>
      </c>
      <c r="AV114" s="50">
        <f t="shared" si="652"/>
        <v>84060816</v>
      </c>
      <c r="AW114" s="50">
        <f t="shared" si="652"/>
        <v>59851219</v>
      </c>
      <c r="AX114" s="50">
        <f t="shared" si="652"/>
        <v>600260</v>
      </c>
      <c r="AY114" s="50">
        <f t="shared" si="652"/>
        <v>20432600</v>
      </c>
      <c r="AZ114" s="50">
        <f t="shared" si="652"/>
        <v>598512</v>
      </c>
      <c r="BA114" s="50">
        <f t="shared" si="652"/>
        <v>2578225</v>
      </c>
      <c r="BB114" s="55">
        <f t="shared" si="652"/>
        <v>105.85979999999999</v>
      </c>
      <c r="BC114" s="55">
        <f t="shared" si="652"/>
        <v>84.090899999999991</v>
      </c>
      <c r="BD114" s="55">
        <f t="shared" si="652"/>
        <v>21.768900000000002</v>
      </c>
      <c r="BE114" s="168">
        <f>AV114-H114</f>
        <v>598063</v>
      </c>
    </row>
    <row r="115" spans="1:57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6">
        <v>3123</v>
      </c>
      <c r="F115" s="6" t="s">
        <v>18</v>
      </c>
      <c r="G115" s="6" t="s">
        <v>19</v>
      </c>
      <c r="H115" s="9">
        <f t="shared" ref="H115:H118" si="653">I115+J115+K115+L115+M115</f>
        <v>42596979</v>
      </c>
      <c r="I115" s="9">
        <v>30438574</v>
      </c>
      <c r="J115" s="9"/>
      <c r="K115" s="9">
        <f t="shared" ref="K115:K118" si="654">ROUND(I115*33.8%,0)</f>
        <v>10288238</v>
      </c>
      <c r="L115" s="9">
        <f t="shared" ref="L115:L118" si="655">ROUND(I115*1%,0)</f>
        <v>304386</v>
      </c>
      <c r="M115" s="9">
        <v>1565781</v>
      </c>
      <c r="N115" s="105">
        <f>O115+P115</f>
        <v>55.810699999999997</v>
      </c>
      <c r="O115" s="105">
        <v>43.2455</v>
      </c>
      <c r="P115" s="105">
        <v>12.565200000000001</v>
      </c>
      <c r="Q115" s="9">
        <f>OON!V115+OON!W115</f>
        <v>-14950</v>
      </c>
      <c r="R115" s="28"/>
      <c r="S115" s="28"/>
      <c r="T115" s="28"/>
      <c r="U115" s="28"/>
      <c r="V115" s="28"/>
      <c r="W115" s="28"/>
      <c r="X115" s="9">
        <f t="shared" ref="X115:X118" si="656">SUM(Q115:W115)</f>
        <v>-14950</v>
      </c>
      <c r="Y115" s="9">
        <f>OON!K115</f>
        <v>1318000</v>
      </c>
      <c r="Z115" s="9">
        <f t="shared" ref="Z115:Z118" si="657">Q115*-1</f>
        <v>14950</v>
      </c>
      <c r="AA115" s="9">
        <f>OON!O115+OON!S115</f>
        <v>0</v>
      </c>
      <c r="AB115" s="9">
        <f t="shared" ref="AB115:AB118" si="658">SUM(Y115:AA115)</f>
        <v>1332950</v>
      </c>
      <c r="AC115" s="9">
        <f t="shared" ref="AC115:AC118" si="659">X115+AB115</f>
        <v>1318000</v>
      </c>
      <c r="AD115" s="9">
        <f t="shared" ref="AD115:AD118" si="660">ROUND((X115+Y115+Z115)*33.8%,0)</f>
        <v>445484</v>
      </c>
      <c r="AE115" s="9">
        <f t="shared" ref="AE115:AE118" si="661">ROUND(X115*1%,0)</f>
        <v>-150</v>
      </c>
      <c r="AF115" s="28"/>
      <c r="AG115" s="28"/>
      <c r="AH115" s="28"/>
      <c r="AI115" s="9">
        <f t="shared" ref="AI115:AI118" si="662">AF115+AG115+AH115</f>
        <v>0</v>
      </c>
      <c r="AJ115" s="46">
        <f>OON!AC115</f>
        <v>0</v>
      </c>
      <c r="AK115" s="46">
        <f>OON!AD115</f>
        <v>-0.04</v>
      </c>
      <c r="AL115" s="46"/>
      <c r="AM115" s="46"/>
      <c r="AN115" s="46"/>
      <c r="AO115" s="46"/>
      <c r="AP115" s="46"/>
      <c r="AQ115" s="46"/>
      <c r="AR115" s="46"/>
      <c r="AS115" s="46">
        <f t="shared" ref="AS115:AS118" si="663">AJ115+AL115+AM115+AP115+AR115+AN115</f>
        <v>0</v>
      </c>
      <c r="AT115" s="46">
        <f t="shared" ref="AT115:AT118" si="664">AK115+AQ115+AO115</f>
        <v>-0.04</v>
      </c>
      <c r="AU115" s="46">
        <f t="shared" ref="AU115:AU118" si="665">AS115+AT115</f>
        <v>-0.04</v>
      </c>
      <c r="AV115" s="9">
        <f t="shared" ref="AV115:AV118" si="666">AW115+AX115+AY115+AZ115+BA115</f>
        <v>44360313</v>
      </c>
      <c r="AW115" s="9">
        <f t="shared" ref="AW115:AW118" si="667">I115+X115</f>
        <v>30423624</v>
      </c>
      <c r="AX115" s="9">
        <f t="shared" ref="AX115:AX118" si="668">J115+AB115</f>
        <v>1332950</v>
      </c>
      <c r="AY115" s="9">
        <f t="shared" ref="AY115:AY118" si="669">K115+AD115</f>
        <v>10733722</v>
      </c>
      <c r="AZ115" s="9">
        <f t="shared" ref="AZ115:AZ118" si="670">L115+AE115</f>
        <v>304236</v>
      </c>
      <c r="BA115" s="9">
        <f t="shared" ref="BA115:BA118" si="671">M115+AI115</f>
        <v>1565781</v>
      </c>
      <c r="BB115" s="46">
        <f t="shared" ref="BB115:BB118" si="672">BC115+BD115</f>
        <v>55.770700000000005</v>
      </c>
      <c r="BC115" s="46">
        <f t="shared" ref="BC115:BC118" si="673">O115+AS115</f>
        <v>43.2455</v>
      </c>
      <c r="BD115" s="46">
        <f t="shared" ref="BD115:BD118" si="674">P115+AT115</f>
        <v>12.525200000000002</v>
      </c>
      <c r="BE115" s="169"/>
    </row>
    <row r="116" spans="1:57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19">
        <v>3123</v>
      </c>
      <c r="F116" s="19" t="s">
        <v>109</v>
      </c>
      <c r="G116" s="19" t="s">
        <v>95</v>
      </c>
      <c r="H116" s="9">
        <f t="shared" si="653"/>
        <v>0</v>
      </c>
      <c r="I116" s="9"/>
      <c r="J116" s="9"/>
      <c r="K116" s="9">
        <f t="shared" si="654"/>
        <v>0</v>
      </c>
      <c r="L116" s="9">
        <f t="shared" si="655"/>
        <v>0</v>
      </c>
      <c r="M116" s="9"/>
      <c r="N116" s="105"/>
      <c r="O116" s="105"/>
      <c r="P116" s="105"/>
      <c r="Q116" s="9">
        <f>OON!V116+OON!W116</f>
        <v>0</v>
      </c>
      <c r="R116" s="49"/>
      <c r="S116" s="49"/>
      <c r="T116" s="49"/>
      <c r="U116" s="49"/>
      <c r="V116" s="49"/>
      <c r="W116" s="49"/>
      <c r="X116" s="9">
        <f t="shared" si="656"/>
        <v>0</v>
      </c>
      <c r="Y116" s="9">
        <f>OON!K116</f>
        <v>0</v>
      </c>
      <c r="Z116" s="9">
        <f t="shared" si="657"/>
        <v>0</v>
      </c>
      <c r="AA116" s="9">
        <f>OON!O116+OON!S116</f>
        <v>0</v>
      </c>
      <c r="AB116" s="9">
        <f t="shared" si="658"/>
        <v>0</v>
      </c>
      <c r="AC116" s="9">
        <f t="shared" si="659"/>
        <v>0</v>
      </c>
      <c r="AD116" s="9">
        <f t="shared" si="660"/>
        <v>0</v>
      </c>
      <c r="AE116" s="9">
        <f t="shared" si="661"/>
        <v>0</v>
      </c>
      <c r="AF116" s="49"/>
      <c r="AG116" s="49"/>
      <c r="AH116" s="49"/>
      <c r="AI116" s="9">
        <f t="shared" si="662"/>
        <v>0</v>
      </c>
      <c r="AJ116" s="46">
        <f>OON!AC116</f>
        <v>0</v>
      </c>
      <c r="AK116" s="46">
        <f>OON!AD116</f>
        <v>0</v>
      </c>
      <c r="AL116" s="46"/>
      <c r="AM116" s="46"/>
      <c r="AN116" s="46"/>
      <c r="AO116" s="46"/>
      <c r="AP116" s="46"/>
      <c r="AQ116" s="46"/>
      <c r="AR116" s="46"/>
      <c r="AS116" s="46">
        <f t="shared" si="663"/>
        <v>0</v>
      </c>
      <c r="AT116" s="46">
        <f t="shared" si="664"/>
        <v>0</v>
      </c>
      <c r="AU116" s="46">
        <f t="shared" si="665"/>
        <v>0</v>
      </c>
      <c r="AV116" s="9">
        <f t="shared" si="666"/>
        <v>0</v>
      </c>
      <c r="AW116" s="9">
        <f t="shared" si="667"/>
        <v>0</v>
      </c>
      <c r="AX116" s="9">
        <f t="shared" si="668"/>
        <v>0</v>
      </c>
      <c r="AY116" s="9">
        <f t="shared" si="669"/>
        <v>0</v>
      </c>
      <c r="AZ116" s="9">
        <f t="shared" si="670"/>
        <v>0</v>
      </c>
      <c r="BA116" s="9">
        <f t="shared" si="671"/>
        <v>0</v>
      </c>
      <c r="BB116" s="46">
        <f t="shared" si="672"/>
        <v>0</v>
      </c>
      <c r="BC116" s="46">
        <f t="shared" si="673"/>
        <v>0</v>
      </c>
      <c r="BD116" s="46">
        <f t="shared" si="674"/>
        <v>0</v>
      </c>
      <c r="BE116" s="169"/>
    </row>
    <row r="117" spans="1:57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2">
        <v>3141</v>
      </c>
      <c r="F117" s="2" t="s">
        <v>20</v>
      </c>
      <c r="G117" s="7" t="s">
        <v>95</v>
      </c>
      <c r="H117" s="9">
        <f t="shared" si="653"/>
        <v>819017</v>
      </c>
      <c r="I117" s="9">
        <v>602085</v>
      </c>
      <c r="J117" s="9"/>
      <c r="K117" s="9">
        <f t="shared" si="654"/>
        <v>203505</v>
      </c>
      <c r="L117" s="9">
        <f t="shared" si="655"/>
        <v>6021</v>
      </c>
      <c r="M117" s="9">
        <v>7406</v>
      </c>
      <c r="N117" s="105">
        <v>1.93</v>
      </c>
      <c r="O117" s="105">
        <v>0</v>
      </c>
      <c r="P117" s="105">
        <f>N117</f>
        <v>1.93</v>
      </c>
      <c r="Q117" s="9">
        <f>OON!V117+OON!W117</f>
        <v>0</v>
      </c>
      <c r="R117" s="49"/>
      <c r="S117" s="49"/>
      <c r="T117" s="49"/>
      <c r="U117" s="49"/>
      <c r="V117" s="49"/>
      <c r="W117" s="49"/>
      <c r="X117" s="9">
        <f t="shared" si="656"/>
        <v>0</v>
      </c>
      <c r="Y117" s="9">
        <f>OON!K117</f>
        <v>0</v>
      </c>
      <c r="Z117" s="9">
        <f t="shared" si="657"/>
        <v>0</v>
      </c>
      <c r="AA117" s="9">
        <f>OON!O117+OON!S117</f>
        <v>0</v>
      </c>
      <c r="AB117" s="9">
        <f t="shared" si="658"/>
        <v>0</v>
      </c>
      <c r="AC117" s="9">
        <f t="shared" si="659"/>
        <v>0</v>
      </c>
      <c r="AD117" s="9">
        <f t="shared" si="660"/>
        <v>0</v>
      </c>
      <c r="AE117" s="9">
        <f t="shared" si="661"/>
        <v>0</v>
      </c>
      <c r="AF117" s="49"/>
      <c r="AG117" s="49"/>
      <c r="AH117" s="49"/>
      <c r="AI117" s="9">
        <f t="shared" si="662"/>
        <v>0</v>
      </c>
      <c r="AJ117" s="46">
        <f>OON!AC117</f>
        <v>0</v>
      </c>
      <c r="AK117" s="46">
        <f>OON!AD117</f>
        <v>0</v>
      </c>
      <c r="AL117" s="46"/>
      <c r="AM117" s="46"/>
      <c r="AN117" s="46"/>
      <c r="AO117" s="46"/>
      <c r="AP117" s="46"/>
      <c r="AQ117" s="46"/>
      <c r="AR117" s="46"/>
      <c r="AS117" s="46">
        <f t="shared" si="663"/>
        <v>0</v>
      </c>
      <c r="AT117" s="46">
        <f t="shared" si="664"/>
        <v>0</v>
      </c>
      <c r="AU117" s="46">
        <f t="shared" si="665"/>
        <v>0</v>
      </c>
      <c r="AV117" s="9">
        <f t="shared" si="666"/>
        <v>819017</v>
      </c>
      <c r="AW117" s="9">
        <f t="shared" si="667"/>
        <v>602085</v>
      </c>
      <c r="AX117" s="9">
        <f t="shared" si="668"/>
        <v>0</v>
      </c>
      <c r="AY117" s="9">
        <f t="shared" si="669"/>
        <v>203505</v>
      </c>
      <c r="AZ117" s="9">
        <f t="shared" si="670"/>
        <v>6021</v>
      </c>
      <c r="BA117" s="9">
        <f t="shared" si="671"/>
        <v>7406</v>
      </c>
      <c r="BB117" s="46">
        <f t="shared" si="672"/>
        <v>1.93</v>
      </c>
      <c r="BC117" s="46">
        <f t="shared" si="673"/>
        <v>0</v>
      </c>
      <c r="BD117" s="46">
        <f t="shared" si="674"/>
        <v>1.93</v>
      </c>
      <c r="BE117" s="169"/>
    </row>
    <row r="118" spans="1:57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7" t="s">
        <v>95</v>
      </c>
      <c r="H118" s="9">
        <f t="shared" si="653"/>
        <v>3520937</v>
      </c>
      <c r="I118" s="9">
        <v>2596114</v>
      </c>
      <c r="J118" s="9"/>
      <c r="K118" s="9">
        <f t="shared" si="654"/>
        <v>877487</v>
      </c>
      <c r="L118" s="9">
        <f t="shared" si="655"/>
        <v>25961</v>
      </c>
      <c r="M118" s="9">
        <v>21375</v>
      </c>
      <c r="N118" s="105">
        <v>5.98</v>
      </c>
      <c r="O118" s="105">
        <v>4.2300000000000004</v>
      </c>
      <c r="P118" s="105">
        <f>N118-O118</f>
        <v>1.75</v>
      </c>
      <c r="Q118" s="9">
        <f>OON!V118+OON!W118</f>
        <v>0</v>
      </c>
      <c r="R118" s="49"/>
      <c r="S118" s="49"/>
      <c r="T118" s="49"/>
      <c r="U118" s="49"/>
      <c r="V118" s="49"/>
      <c r="W118" s="49"/>
      <c r="X118" s="9">
        <f t="shared" si="656"/>
        <v>0</v>
      </c>
      <c r="Y118" s="9">
        <f>OON!K118</f>
        <v>0</v>
      </c>
      <c r="Z118" s="9">
        <f t="shared" si="657"/>
        <v>0</v>
      </c>
      <c r="AA118" s="9">
        <f>OON!O118+OON!S118</f>
        <v>0</v>
      </c>
      <c r="AB118" s="9">
        <f t="shared" si="658"/>
        <v>0</v>
      </c>
      <c r="AC118" s="9">
        <f t="shared" si="659"/>
        <v>0</v>
      </c>
      <c r="AD118" s="9">
        <f t="shared" si="660"/>
        <v>0</v>
      </c>
      <c r="AE118" s="9">
        <f t="shared" si="661"/>
        <v>0</v>
      </c>
      <c r="AF118" s="49"/>
      <c r="AG118" s="49"/>
      <c r="AH118" s="49"/>
      <c r="AI118" s="9">
        <f t="shared" si="662"/>
        <v>0</v>
      </c>
      <c r="AJ118" s="46">
        <f>OON!AC118</f>
        <v>0</v>
      </c>
      <c r="AK118" s="46">
        <f>OON!AD118</f>
        <v>0</v>
      </c>
      <c r="AL118" s="46"/>
      <c r="AM118" s="46"/>
      <c r="AN118" s="46"/>
      <c r="AO118" s="46"/>
      <c r="AP118" s="46"/>
      <c r="AQ118" s="46"/>
      <c r="AR118" s="46"/>
      <c r="AS118" s="46">
        <f t="shared" si="663"/>
        <v>0</v>
      </c>
      <c r="AT118" s="46">
        <f t="shared" si="664"/>
        <v>0</v>
      </c>
      <c r="AU118" s="46">
        <f t="shared" si="665"/>
        <v>0</v>
      </c>
      <c r="AV118" s="9">
        <f t="shared" si="666"/>
        <v>3520937</v>
      </c>
      <c r="AW118" s="9">
        <f t="shared" si="667"/>
        <v>2596114</v>
      </c>
      <c r="AX118" s="9">
        <f t="shared" si="668"/>
        <v>0</v>
      </c>
      <c r="AY118" s="9">
        <f t="shared" si="669"/>
        <v>877487</v>
      </c>
      <c r="AZ118" s="9">
        <f t="shared" si="670"/>
        <v>25961</v>
      </c>
      <c r="BA118" s="9">
        <f t="shared" si="671"/>
        <v>21375</v>
      </c>
      <c r="BB118" s="46">
        <f t="shared" si="672"/>
        <v>5.98</v>
      </c>
      <c r="BC118" s="46">
        <f t="shared" si="673"/>
        <v>4.2300000000000004</v>
      </c>
      <c r="BD118" s="46">
        <f t="shared" si="674"/>
        <v>1.75</v>
      </c>
      <c r="BE118" s="169"/>
    </row>
    <row r="119" spans="1:57" x14ac:dyDescent="0.25">
      <c r="A119" s="29">
        <v>1434</v>
      </c>
      <c r="B119" s="30">
        <v>600170896</v>
      </c>
      <c r="C119" s="31"/>
      <c r="D119" s="32" t="s">
        <v>168</v>
      </c>
      <c r="E119" s="30"/>
      <c r="F119" s="30"/>
      <c r="G119" s="31"/>
      <c r="H119" s="50">
        <f t="shared" ref="H119:O119" si="675">SUM(H115:H118)</f>
        <v>46936933</v>
      </c>
      <c r="I119" s="50">
        <f t="shared" si="675"/>
        <v>33636773</v>
      </c>
      <c r="J119" s="50">
        <f t="shared" si="675"/>
        <v>0</v>
      </c>
      <c r="K119" s="50">
        <f t="shared" si="675"/>
        <v>11369230</v>
      </c>
      <c r="L119" s="50">
        <f t="shared" si="675"/>
        <v>336368</v>
      </c>
      <c r="M119" s="50">
        <f t="shared" si="675"/>
        <v>1594562</v>
      </c>
      <c r="N119" s="107">
        <f t="shared" si="675"/>
        <v>63.720699999999994</v>
      </c>
      <c r="O119" s="107">
        <f t="shared" si="675"/>
        <v>47.475499999999997</v>
      </c>
      <c r="P119" s="107">
        <f t="shared" ref="P119" si="676">SUM(P115:P118)</f>
        <v>16.245200000000001</v>
      </c>
      <c r="Q119" s="50">
        <f t="shared" ref="Q119:BD119" si="677">SUM(Q115:Q118)</f>
        <v>-14950</v>
      </c>
      <c r="R119" s="50">
        <f t="shared" si="677"/>
        <v>0</v>
      </c>
      <c r="S119" s="50">
        <f t="shared" si="677"/>
        <v>0</v>
      </c>
      <c r="T119" s="50">
        <f t="shared" si="677"/>
        <v>0</v>
      </c>
      <c r="U119" s="50">
        <f t="shared" si="677"/>
        <v>0</v>
      </c>
      <c r="V119" s="50">
        <f t="shared" si="677"/>
        <v>0</v>
      </c>
      <c r="W119" s="50">
        <f t="shared" si="677"/>
        <v>0</v>
      </c>
      <c r="X119" s="50">
        <f t="shared" si="677"/>
        <v>-14950</v>
      </c>
      <c r="Y119" s="50">
        <f t="shared" si="677"/>
        <v>1318000</v>
      </c>
      <c r="Z119" s="50">
        <f t="shared" si="677"/>
        <v>14950</v>
      </c>
      <c r="AA119" s="50">
        <f t="shared" si="677"/>
        <v>0</v>
      </c>
      <c r="AB119" s="50">
        <f t="shared" si="677"/>
        <v>1332950</v>
      </c>
      <c r="AC119" s="50">
        <f t="shared" si="677"/>
        <v>1318000</v>
      </c>
      <c r="AD119" s="50">
        <f t="shared" si="677"/>
        <v>445484</v>
      </c>
      <c r="AE119" s="50">
        <f t="shared" si="677"/>
        <v>-150</v>
      </c>
      <c r="AF119" s="50">
        <f t="shared" si="677"/>
        <v>0</v>
      </c>
      <c r="AG119" s="50">
        <f t="shared" si="677"/>
        <v>0</v>
      </c>
      <c r="AH119" s="50">
        <f t="shared" si="677"/>
        <v>0</v>
      </c>
      <c r="AI119" s="50">
        <f t="shared" si="677"/>
        <v>0</v>
      </c>
      <c r="AJ119" s="55">
        <f t="shared" si="677"/>
        <v>0</v>
      </c>
      <c r="AK119" s="55">
        <f t="shared" si="677"/>
        <v>-0.04</v>
      </c>
      <c r="AL119" s="55">
        <f t="shared" si="677"/>
        <v>0</v>
      </c>
      <c r="AM119" s="55">
        <f t="shared" si="677"/>
        <v>0</v>
      </c>
      <c r="AN119" s="55">
        <f t="shared" si="677"/>
        <v>0</v>
      </c>
      <c r="AO119" s="55">
        <f t="shared" si="677"/>
        <v>0</v>
      </c>
      <c r="AP119" s="55">
        <f t="shared" si="677"/>
        <v>0</v>
      </c>
      <c r="AQ119" s="55">
        <f t="shared" si="677"/>
        <v>0</v>
      </c>
      <c r="AR119" s="55">
        <f t="shared" si="677"/>
        <v>0</v>
      </c>
      <c r="AS119" s="55">
        <f t="shared" si="677"/>
        <v>0</v>
      </c>
      <c r="AT119" s="55">
        <f t="shared" si="677"/>
        <v>-0.04</v>
      </c>
      <c r="AU119" s="55">
        <f t="shared" si="677"/>
        <v>-0.04</v>
      </c>
      <c r="AV119" s="50">
        <f t="shared" si="677"/>
        <v>48700267</v>
      </c>
      <c r="AW119" s="50">
        <f t="shared" si="677"/>
        <v>33621823</v>
      </c>
      <c r="AX119" s="50">
        <f t="shared" si="677"/>
        <v>1332950</v>
      </c>
      <c r="AY119" s="50">
        <f t="shared" si="677"/>
        <v>11814714</v>
      </c>
      <c r="AZ119" s="50">
        <f t="shared" si="677"/>
        <v>336218</v>
      </c>
      <c r="BA119" s="50">
        <f t="shared" si="677"/>
        <v>1594562</v>
      </c>
      <c r="BB119" s="55">
        <f t="shared" si="677"/>
        <v>63.680700000000002</v>
      </c>
      <c r="BC119" s="55">
        <f t="shared" si="677"/>
        <v>47.475499999999997</v>
      </c>
      <c r="BD119" s="55">
        <f t="shared" si="677"/>
        <v>16.205200000000001</v>
      </c>
      <c r="BE119" s="168">
        <f>AV119-H119</f>
        <v>1763334</v>
      </c>
    </row>
    <row r="120" spans="1:57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9">
        <f t="shared" ref="H120:H123" si="678">I120+J120+K120+L120+M120</f>
        <v>45776759</v>
      </c>
      <c r="I120" s="9">
        <v>30681211</v>
      </c>
      <c r="J120" s="9"/>
      <c r="K120" s="9">
        <f t="shared" ref="K120:K123" si="679">ROUND(I120*33.8%,0)</f>
        <v>10370249</v>
      </c>
      <c r="L120" s="9">
        <f t="shared" ref="L120:L123" si="680">ROUND(I120*1%,0)</f>
        <v>306812</v>
      </c>
      <c r="M120" s="9">
        <v>4418487</v>
      </c>
      <c r="N120" s="105">
        <f>O120+P120</f>
        <v>57.035200000000003</v>
      </c>
      <c r="O120" s="105">
        <v>40.343400000000003</v>
      </c>
      <c r="P120" s="105">
        <v>16.691800000000001</v>
      </c>
      <c r="Q120" s="9">
        <f>OON!V120+OON!W120</f>
        <v>-78000</v>
      </c>
      <c r="R120" s="28">
        <v>1799340</v>
      </c>
      <c r="S120" s="28"/>
      <c r="T120" s="28"/>
      <c r="U120" s="28"/>
      <c r="V120" s="28"/>
      <c r="W120" s="28"/>
      <c r="X120" s="9">
        <f t="shared" ref="X120:X123" si="681">SUM(Q120:W120)</f>
        <v>1721340</v>
      </c>
      <c r="Y120" s="9">
        <f>OON!K120</f>
        <v>79080</v>
      </c>
      <c r="Z120" s="9">
        <f t="shared" ref="Z120:Z123" si="682">Q120*-1</f>
        <v>78000</v>
      </c>
      <c r="AA120" s="9">
        <f>OON!O120+OON!S120</f>
        <v>0</v>
      </c>
      <c r="AB120" s="9">
        <f t="shared" ref="AB120:AB123" si="683">SUM(Y120:AA120)</f>
        <v>157080</v>
      </c>
      <c r="AC120" s="9">
        <f t="shared" ref="AC120:AC123" si="684">X120+AB120</f>
        <v>1878420</v>
      </c>
      <c r="AD120" s="9">
        <f t="shared" ref="AD120:AD123" si="685">ROUND((X120+Y120+Z120)*33.8%,0)</f>
        <v>634906</v>
      </c>
      <c r="AE120" s="9">
        <f t="shared" ref="AE120:AE123" si="686">ROUND(X120*1%,0)</f>
        <v>17213</v>
      </c>
      <c r="AF120" s="28"/>
      <c r="AG120" s="28">
        <v>-2425510</v>
      </c>
      <c r="AH120" s="28"/>
      <c r="AI120" s="9">
        <f t="shared" ref="AI120:AI123" si="687">AF120+AG120+AH120</f>
        <v>-2425510</v>
      </c>
      <c r="AJ120" s="46">
        <f>OON!AC120</f>
        <v>-0.03</v>
      </c>
      <c r="AK120" s="46">
        <f>OON!AD120</f>
        <v>-0.1</v>
      </c>
      <c r="AL120" s="46">
        <v>3.3</v>
      </c>
      <c r="AM120" s="46"/>
      <c r="AN120" s="46"/>
      <c r="AO120" s="46"/>
      <c r="AP120" s="46"/>
      <c r="AQ120" s="46"/>
      <c r="AR120" s="46"/>
      <c r="AS120" s="46">
        <f t="shared" ref="AS120:AS123" si="688">AJ120+AL120+AM120+AP120+AR120+AN120</f>
        <v>3.27</v>
      </c>
      <c r="AT120" s="46">
        <f t="shared" ref="AT120:AT123" si="689">AK120+AQ120+AO120</f>
        <v>-0.1</v>
      </c>
      <c r="AU120" s="46">
        <f t="shared" ref="AU120:AU123" si="690">AS120+AT120</f>
        <v>3.17</v>
      </c>
      <c r="AV120" s="9">
        <f t="shared" ref="AV120:AV123" si="691">AW120+AX120+AY120+AZ120+BA120</f>
        <v>45881788</v>
      </c>
      <c r="AW120" s="9">
        <f t="shared" ref="AW120:AW123" si="692">I120+X120</f>
        <v>32402551</v>
      </c>
      <c r="AX120" s="9">
        <f t="shared" ref="AX120:AX123" si="693">J120+AB120</f>
        <v>157080</v>
      </c>
      <c r="AY120" s="9">
        <f t="shared" ref="AY120:AY123" si="694">K120+AD120</f>
        <v>11005155</v>
      </c>
      <c r="AZ120" s="9">
        <f t="shared" ref="AZ120:AZ123" si="695">L120+AE120</f>
        <v>324025</v>
      </c>
      <c r="BA120" s="9">
        <f t="shared" ref="BA120:BA123" si="696">M120+AI120</f>
        <v>1992977</v>
      </c>
      <c r="BB120" s="46">
        <f t="shared" ref="BB120:BB123" si="697">BC120+BD120</f>
        <v>60.205200000000005</v>
      </c>
      <c r="BC120" s="46">
        <f t="shared" ref="BC120:BC123" si="698">O120+AS120</f>
        <v>43.613400000000006</v>
      </c>
      <c r="BD120" s="46">
        <f t="shared" ref="BD120:BD123" si="699">P120+AT120</f>
        <v>16.591799999999999</v>
      </c>
      <c r="BE120" s="169"/>
    </row>
    <row r="121" spans="1:57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19">
        <v>3123</v>
      </c>
      <c r="F121" s="19" t="s">
        <v>109</v>
      </c>
      <c r="G121" s="19" t="s">
        <v>95</v>
      </c>
      <c r="H121" s="9">
        <f t="shared" si="678"/>
        <v>0</v>
      </c>
      <c r="I121" s="9"/>
      <c r="J121" s="9"/>
      <c r="K121" s="9">
        <f t="shared" si="679"/>
        <v>0</v>
      </c>
      <c r="L121" s="9">
        <f t="shared" si="680"/>
        <v>0</v>
      </c>
      <c r="M121" s="9"/>
      <c r="N121" s="105"/>
      <c r="O121" s="105"/>
      <c r="P121" s="105"/>
      <c r="Q121" s="9">
        <f>OON!V121+OON!W121</f>
        <v>0</v>
      </c>
      <c r="R121" s="49"/>
      <c r="S121" s="49"/>
      <c r="T121" s="49"/>
      <c r="U121" s="49"/>
      <c r="V121" s="49"/>
      <c r="W121" s="49"/>
      <c r="X121" s="9">
        <f t="shared" si="681"/>
        <v>0</v>
      </c>
      <c r="Y121" s="9">
        <f>OON!K121</f>
        <v>0</v>
      </c>
      <c r="Z121" s="9">
        <f t="shared" si="682"/>
        <v>0</v>
      </c>
      <c r="AA121" s="9">
        <f>OON!O121+OON!S121</f>
        <v>0</v>
      </c>
      <c r="AB121" s="9">
        <f t="shared" si="683"/>
        <v>0</v>
      </c>
      <c r="AC121" s="9">
        <f t="shared" si="684"/>
        <v>0</v>
      </c>
      <c r="AD121" s="9">
        <f t="shared" si="685"/>
        <v>0</v>
      </c>
      <c r="AE121" s="9">
        <f t="shared" si="686"/>
        <v>0</v>
      </c>
      <c r="AF121" s="49"/>
      <c r="AG121" s="49"/>
      <c r="AH121" s="49"/>
      <c r="AI121" s="9">
        <f t="shared" si="687"/>
        <v>0</v>
      </c>
      <c r="AJ121" s="46">
        <f>OON!AC121</f>
        <v>0</v>
      </c>
      <c r="AK121" s="46">
        <f>OON!AD121</f>
        <v>0</v>
      </c>
      <c r="AL121" s="46"/>
      <c r="AM121" s="46"/>
      <c r="AN121" s="46"/>
      <c r="AO121" s="46"/>
      <c r="AP121" s="46"/>
      <c r="AQ121" s="46"/>
      <c r="AR121" s="46"/>
      <c r="AS121" s="46">
        <f t="shared" si="688"/>
        <v>0</v>
      </c>
      <c r="AT121" s="46">
        <f t="shared" si="689"/>
        <v>0</v>
      </c>
      <c r="AU121" s="46">
        <f t="shared" si="690"/>
        <v>0</v>
      </c>
      <c r="AV121" s="9">
        <f t="shared" si="691"/>
        <v>0</v>
      </c>
      <c r="AW121" s="9">
        <f t="shared" si="692"/>
        <v>0</v>
      </c>
      <c r="AX121" s="9">
        <f t="shared" si="693"/>
        <v>0</v>
      </c>
      <c r="AY121" s="9">
        <f t="shared" si="694"/>
        <v>0</v>
      </c>
      <c r="AZ121" s="9">
        <f t="shared" si="695"/>
        <v>0</v>
      </c>
      <c r="BA121" s="9">
        <f t="shared" si="696"/>
        <v>0</v>
      </c>
      <c r="BB121" s="46">
        <f t="shared" si="697"/>
        <v>0</v>
      </c>
      <c r="BC121" s="46">
        <f t="shared" si="698"/>
        <v>0</v>
      </c>
      <c r="BD121" s="46">
        <f t="shared" si="699"/>
        <v>0</v>
      </c>
      <c r="BE121" s="169"/>
    </row>
    <row r="122" spans="1:57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7" t="s">
        <v>95</v>
      </c>
      <c r="H122" s="9">
        <f t="shared" si="678"/>
        <v>4004616</v>
      </c>
      <c r="I122" s="9">
        <v>2949730</v>
      </c>
      <c r="J122" s="9"/>
      <c r="K122" s="9">
        <f t="shared" si="679"/>
        <v>997009</v>
      </c>
      <c r="L122" s="9">
        <f t="shared" si="680"/>
        <v>29497</v>
      </c>
      <c r="M122" s="9">
        <v>28380</v>
      </c>
      <c r="N122" s="105">
        <v>9.48</v>
      </c>
      <c r="O122" s="105">
        <v>0</v>
      </c>
      <c r="P122" s="105">
        <f>N122</f>
        <v>9.48</v>
      </c>
      <c r="Q122" s="9">
        <f>OON!V122+OON!W122</f>
        <v>0</v>
      </c>
      <c r="R122" s="49"/>
      <c r="S122" s="49"/>
      <c r="T122" s="49"/>
      <c r="U122" s="49"/>
      <c r="V122" s="49"/>
      <c r="W122" s="49"/>
      <c r="X122" s="9">
        <f t="shared" si="681"/>
        <v>0</v>
      </c>
      <c r="Y122" s="9">
        <f>OON!K122</f>
        <v>0</v>
      </c>
      <c r="Z122" s="9">
        <f t="shared" si="682"/>
        <v>0</v>
      </c>
      <c r="AA122" s="9">
        <f>OON!O122+OON!S122</f>
        <v>0</v>
      </c>
      <c r="AB122" s="9">
        <f t="shared" si="683"/>
        <v>0</v>
      </c>
      <c r="AC122" s="9">
        <f t="shared" si="684"/>
        <v>0</v>
      </c>
      <c r="AD122" s="9">
        <f t="shared" si="685"/>
        <v>0</v>
      </c>
      <c r="AE122" s="9">
        <f t="shared" si="686"/>
        <v>0</v>
      </c>
      <c r="AF122" s="49"/>
      <c r="AG122" s="49"/>
      <c r="AH122" s="49"/>
      <c r="AI122" s="9">
        <f t="shared" si="687"/>
        <v>0</v>
      </c>
      <c r="AJ122" s="46">
        <f>OON!AC122</f>
        <v>0</v>
      </c>
      <c r="AK122" s="46">
        <f>OON!AD122</f>
        <v>0</v>
      </c>
      <c r="AL122" s="46"/>
      <c r="AM122" s="46"/>
      <c r="AN122" s="46"/>
      <c r="AO122" s="46"/>
      <c r="AP122" s="46"/>
      <c r="AQ122" s="46"/>
      <c r="AR122" s="46"/>
      <c r="AS122" s="46">
        <f t="shared" si="688"/>
        <v>0</v>
      </c>
      <c r="AT122" s="46">
        <f t="shared" si="689"/>
        <v>0</v>
      </c>
      <c r="AU122" s="46">
        <f t="shared" si="690"/>
        <v>0</v>
      </c>
      <c r="AV122" s="9">
        <f t="shared" si="691"/>
        <v>4004616</v>
      </c>
      <c r="AW122" s="9">
        <f t="shared" si="692"/>
        <v>2949730</v>
      </c>
      <c r="AX122" s="9">
        <f t="shared" si="693"/>
        <v>0</v>
      </c>
      <c r="AY122" s="9">
        <f t="shared" si="694"/>
        <v>997009</v>
      </c>
      <c r="AZ122" s="9">
        <f t="shared" si="695"/>
        <v>29497</v>
      </c>
      <c r="BA122" s="9">
        <f t="shared" si="696"/>
        <v>28380</v>
      </c>
      <c r="BB122" s="46">
        <f t="shared" si="697"/>
        <v>9.48</v>
      </c>
      <c r="BC122" s="46">
        <f t="shared" si="698"/>
        <v>0</v>
      </c>
      <c r="BD122" s="46">
        <f t="shared" si="699"/>
        <v>9.48</v>
      </c>
      <c r="BE122" s="169"/>
    </row>
    <row r="123" spans="1:57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7" t="s">
        <v>95</v>
      </c>
      <c r="H123" s="9">
        <f t="shared" si="678"/>
        <v>6894189</v>
      </c>
      <c r="I123" s="9">
        <v>5077384</v>
      </c>
      <c r="J123" s="9"/>
      <c r="K123" s="9">
        <f t="shared" si="679"/>
        <v>1716156</v>
      </c>
      <c r="L123" s="9">
        <f t="shared" si="680"/>
        <v>50774</v>
      </c>
      <c r="M123" s="9">
        <v>49875</v>
      </c>
      <c r="N123" s="105">
        <v>11.98</v>
      </c>
      <c r="O123" s="105">
        <v>7.9</v>
      </c>
      <c r="P123" s="105">
        <f>N123-O123</f>
        <v>4.08</v>
      </c>
      <c r="Q123" s="9">
        <f>OON!V123+OON!W123</f>
        <v>-323050</v>
      </c>
      <c r="R123" s="49"/>
      <c r="S123" s="49"/>
      <c r="T123" s="49"/>
      <c r="U123" s="49"/>
      <c r="V123" s="49"/>
      <c r="W123" s="49"/>
      <c r="X123" s="9">
        <f t="shared" si="681"/>
        <v>-323050</v>
      </c>
      <c r="Y123" s="9">
        <f>OON!K123</f>
        <v>0</v>
      </c>
      <c r="Z123" s="9">
        <f t="shared" si="682"/>
        <v>323050</v>
      </c>
      <c r="AA123" s="9">
        <f>OON!O123+OON!S123</f>
        <v>0</v>
      </c>
      <c r="AB123" s="9">
        <f t="shared" si="683"/>
        <v>323050</v>
      </c>
      <c r="AC123" s="9">
        <f t="shared" si="684"/>
        <v>0</v>
      </c>
      <c r="AD123" s="9">
        <f t="shared" si="685"/>
        <v>0</v>
      </c>
      <c r="AE123" s="9">
        <f t="shared" si="686"/>
        <v>-3231</v>
      </c>
      <c r="AF123" s="49"/>
      <c r="AG123" s="49"/>
      <c r="AH123" s="49"/>
      <c r="AI123" s="9">
        <f t="shared" si="687"/>
        <v>0</v>
      </c>
      <c r="AJ123" s="46">
        <f>OON!AC123</f>
        <v>-0.62</v>
      </c>
      <c r="AK123" s="46">
        <f>OON!AD123</f>
        <v>0</v>
      </c>
      <c r="AL123" s="46"/>
      <c r="AM123" s="46"/>
      <c r="AN123" s="46"/>
      <c r="AO123" s="46"/>
      <c r="AP123" s="46"/>
      <c r="AQ123" s="46"/>
      <c r="AR123" s="46"/>
      <c r="AS123" s="46">
        <f t="shared" si="688"/>
        <v>-0.62</v>
      </c>
      <c r="AT123" s="46">
        <f t="shared" si="689"/>
        <v>0</v>
      </c>
      <c r="AU123" s="46">
        <f t="shared" si="690"/>
        <v>-0.62</v>
      </c>
      <c r="AV123" s="9">
        <f t="shared" si="691"/>
        <v>6890958</v>
      </c>
      <c r="AW123" s="9">
        <f t="shared" si="692"/>
        <v>4754334</v>
      </c>
      <c r="AX123" s="9">
        <f t="shared" si="693"/>
        <v>323050</v>
      </c>
      <c r="AY123" s="9">
        <f t="shared" si="694"/>
        <v>1716156</v>
      </c>
      <c r="AZ123" s="9">
        <f t="shared" si="695"/>
        <v>47543</v>
      </c>
      <c r="BA123" s="9">
        <f t="shared" si="696"/>
        <v>49875</v>
      </c>
      <c r="BB123" s="46">
        <f t="shared" si="697"/>
        <v>11.36</v>
      </c>
      <c r="BC123" s="46">
        <f t="shared" si="698"/>
        <v>7.28</v>
      </c>
      <c r="BD123" s="46">
        <f t="shared" si="699"/>
        <v>4.08</v>
      </c>
      <c r="BE123" s="169"/>
    </row>
    <row r="124" spans="1:57" x14ac:dyDescent="0.25">
      <c r="A124" s="29">
        <v>1436</v>
      </c>
      <c r="B124" s="30">
        <v>600170900</v>
      </c>
      <c r="C124" s="31"/>
      <c r="D124" s="32" t="s">
        <v>169</v>
      </c>
      <c r="E124" s="30"/>
      <c r="F124" s="30"/>
      <c r="G124" s="31"/>
      <c r="H124" s="50">
        <f t="shared" ref="H124:O124" si="700">SUM(H120:H123)</f>
        <v>56675564</v>
      </c>
      <c r="I124" s="50">
        <f t="shared" si="700"/>
        <v>38708325</v>
      </c>
      <c r="J124" s="50">
        <f t="shared" si="700"/>
        <v>0</v>
      </c>
      <c r="K124" s="50">
        <f t="shared" si="700"/>
        <v>13083414</v>
      </c>
      <c r="L124" s="50">
        <f t="shared" si="700"/>
        <v>387083</v>
      </c>
      <c r="M124" s="50">
        <f t="shared" si="700"/>
        <v>4496742</v>
      </c>
      <c r="N124" s="107">
        <f t="shared" si="700"/>
        <v>78.495200000000011</v>
      </c>
      <c r="O124" s="107">
        <f t="shared" si="700"/>
        <v>48.243400000000001</v>
      </c>
      <c r="P124" s="107">
        <f t="shared" ref="P124" si="701">SUM(P120:P123)</f>
        <v>30.251800000000003</v>
      </c>
      <c r="Q124" s="50">
        <f t="shared" ref="Q124:BD124" si="702">SUM(Q120:Q123)</f>
        <v>-401050</v>
      </c>
      <c r="R124" s="50">
        <f t="shared" si="702"/>
        <v>1799340</v>
      </c>
      <c r="S124" s="50">
        <f t="shared" si="702"/>
        <v>0</v>
      </c>
      <c r="T124" s="50">
        <f t="shared" si="702"/>
        <v>0</v>
      </c>
      <c r="U124" s="50">
        <f t="shared" si="702"/>
        <v>0</v>
      </c>
      <c r="V124" s="50">
        <f t="shared" si="702"/>
        <v>0</v>
      </c>
      <c r="W124" s="50">
        <f t="shared" si="702"/>
        <v>0</v>
      </c>
      <c r="X124" s="50">
        <f t="shared" si="702"/>
        <v>1398290</v>
      </c>
      <c r="Y124" s="50">
        <f t="shared" si="702"/>
        <v>79080</v>
      </c>
      <c r="Z124" s="50">
        <f t="shared" si="702"/>
        <v>401050</v>
      </c>
      <c r="AA124" s="50">
        <f t="shared" si="702"/>
        <v>0</v>
      </c>
      <c r="AB124" s="50">
        <f t="shared" si="702"/>
        <v>480130</v>
      </c>
      <c r="AC124" s="50">
        <f t="shared" si="702"/>
        <v>1878420</v>
      </c>
      <c r="AD124" s="50">
        <f t="shared" si="702"/>
        <v>634906</v>
      </c>
      <c r="AE124" s="50">
        <f t="shared" si="702"/>
        <v>13982</v>
      </c>
      <c r="AF124" s="50">
        <f t="shared" si="702"/>
        <v>0</v>
      </c>
      <c r="AG124" s="50">
        <f t="shared" si="702"/>
        <v>-2425510</v>
      </c>
      <c r="AH124" s="50">
        <f t="shared" si="702"/>
        <v>0</v>
      </c>
      <c r="AI124" s="50">
        <f t="shared" si="702"/>
        <v>-2425510</v>
      </c>
      <c r="AJ124" s="55">
        <f t="shared" si="702"/>
        <v>-0.65</v>
      </c>
      <c r="AK124" s="55">
        <f t="shared" si="702"/>
        <v>-0.1</v>
      </c>
      <c r="AL124" s="55">
        <f t="shared" si="702"/>
        <v>3.3</v>
      </c>
      <c r="AM124" s="55">
        <f t="shared" si="702"/>
        <v>0</v>
      </c>
      <c r="AN124" s="55">
        <f t="shared" si="702"/>
        <v>0</v>
      </c>
      <c r="AO124" s="55">
        <f t="shared" si="702"/>
        <v>0</v>
      </c>
      <c r="AP124" s="55">
        <f t="shared" si="702"/>
        <v>0</v>
      </c>
      <c r="AQ124" s="55">
        <f t="shared" si="702"/>
        <v>0</v>
      </c>
      <c r="AR124" s="55">
        <f t="shared" si="702"/>
        <v>0</v>
      </c>
      <c r="AS124" s="55">
        <f t="shared" si="702"/>
        <v>2.65</v>
      </c>
      <c r="AT124" s="55">
        <f t="shared" si="702"/>
        <v>-0.1</v>
      </c>
      <c r="AU124" s="55">
        <f t="shared" si="702"/>
        <v>2.5499999999999998</v>
      </c>
      <c r="AV124" s="50">
        <f t="shared" si="702"/>
        <v>56777362</v>
      </c>
      <c r="AW124" s="50">
        <f t="shared" si="702"/>
        <v>40106615</v>
      </c>
      <c r="AX124" s="50">
        <f t="shared" si="702"/>
        <v>480130</v>
      </c>
      <c r="AY124" s="50">
        <f t="shared" si="702"/>
        <v>13718320</v>
      </c>
      <c r="AZ124" s="50">
        <f t="shared" si="702"/>
        <v>401065</v>
      </c>
      <c r="BA124" s="50">
        <f t="shared" si="702"/>
        <v>2071232</v>
      </c>
      <c r="BB124" s="55">
        <f t="shared" si="702"/>
        <v>81.045200000000008</v>
      </c>
      <c r="BC124" s="55">
        <f t="shared" si="702"/>
        <v>50.893400000000007</v>
      </c>
      <c r="BD124" s="55">
        <f t="shared" si="702"/>
        <v>30.151800000000001</v>
      </c>
      <c r="BE124" s="168">
        <f>AV124-H124</f>
        <v>101798</v>
      </c>
    </row>
    <row r="125" spans="1:57" x14ac:dyDescent="0.25">
      <c r="A125" s="25">
        <v>1437</v>
      </c>
      <c r="B125" s="6">
        <v>600010104</v>
      </c>
      <c r="C125" s="26">
        <v>14451018</v>
      </c>
      <c r="D125" s="27" t="s">
        <v>69</v>
      </c>
      <c r="E125" s="6">
        <v>3123</v>
      </c>
      <c r="F125" s="6" t="s">
        <v>18</v>
      </c>
      <c r="G125" s="6" t="s">
        <v>19</v>
      </c>
      <c r="H125" s="9">
        <f t="shared" ref="H125:H126" si="703">I125+J125+K125+L125+M125</f>
        <v>102579010</v>
      </c>
      <c r="I125" s="9">
        <v>73377503</v>
      </c>
      <c r="J125" s="9"/>
      <c r="K125" s="9">
        <f t="shared" ref="K125:K126" si="704">ROUND(I125*33.8%,0)</f>
        <v>24801596</v>
      </c>
      <c r="L125" s="9">
        <f t="shared" ref="L125:L126" si="705">ROUND(I125*1%,0)</f>
        <v>733775</v>
      </c>
      <c r="M125" s="9">
        <v>3666136</v>
      </c>
      <c r="N125" s="105">
        <f>O125+P125</f>
        <v>129.20570000000001</v>
      </c>
      <c r="O125" s="105">
        <v>100.7761</v>
      </c>
      <c r="P125" s="105">
        <v>28.429600000000001</v>
      </c>
      <c r="Q125" s="9">
        <f>OON!V125+OON!W125</f>
        <v>-208501</v>
      </c>
      <c r="R125" s="28">
        <v>2437942</v>
      </c>
      <c r="S125" s="28"/>
      <c r="T125" s="28"/>
      <c r="U125" s="28"/>
      <c r="V125" s="28"/>
      <c r="W125" s="28"/>
      <c r="X125" s="9">
        <f t="shared" ref="X125:X126" si="706">SUM(Q125:W125)</f>
        <v>2229441</v>
      </c>
      <c r="Y125" s="9">
        <f>OON!K125</f>
        <v>105440</v>
      </c>
      <c r="Z125" s="9">
        <f t="shared" ref="Z125:Z126" si="707">Q125*-1</f>
        <v>208501</v>
      </c>
      <c r="AA125" s="9">
        <f>OON!O125+OON!S125</f>
        <v>0</v>
      </c>
      <c r="AB125" s="9">
        <f t="shared" ref="AB125:AB126" si="708">SUM(Y125:AA125)</f>
        <v>313941</v>
      </c>
      <c r="AC125" s="9">
        <f t="shared" ref="AC125:AC126" si="709">X125+AB125</f>
        <v>2543382</v>
      </c>
      <c r="AD125" s="9">
        <f t="shared" ref="AD125:AD126" si="710">ROUND((X125+Y125+Z125)*33.8%,0)</f>
        <v>859663</v>
      </c>
      <c r="AE125" s="9">
        <f t="shared" ref="AE125:AE126" si="711">ROUND(X125*1%,0)</f>
        <v>22294</v>
      </c>
      <c r="AF125" s="28"/>
      <c r="AG125" s="28">
        <v>-3286345</v>
      </c>
      <c r="AH125" s="28"/>
      <c r="AI125" s="9">
        <f t="shared" ref="AI125:AI126" si="712">AF125+AG125+AH125</f>
        <v>-3286345</v>
      </c>
      <c r="AJ125" s="46">
        <f>OON!AC125</f>
        <v>-7.0000000000000007E-2</v>
      </c>
      <c r="AK125" s="46">
        <f>OON!AD125</f>
        <v>-0.46</v>
      </c>
      <c r="AL125" s="46">
        <v>5.17</v>
      </c>
      <c r="AM125" s="46"/>
      <c r="AN125" s="46"/>
      <c r="AO125" s="46"/>
      <c r="AP125" s="46"/>
      <c r="AQ125" s="46"/>
      <c r="AR125" s="46"/>
      <c r="AS125" s="46">
        <f t="shared" ref="AS125:AS126" si="713">AJ125+AL125+AM125+AP125+AR125+AN125</f>
        <v>5.0999999999999996</v>
      </c>
      <c r="AT125" s="46">
        <f t="shared" ref="AT125:AT126" si="714">AK125+AQ125+AO125</f>
        <v>-0.46</v>
      </c>
      <c r="AU125" s="46">
        <f t="shared" ref="AU125:AU126" si="715">AS125+AT125</f>
        <v>4.6399999999999997</v>
      </c>
      <c r="AV125" s="9">
        <f t="shared" ref="AV125:AV126" si="716">AW125+AX125+AY125+AZ125+BA125</f>
        <v>102718004</v>
      </c>
      <c r="AW125" s="9">
        <f t="shared" ref="AW125:AW126" si="717">I125+X125</f>
        <v>75606944</v>
      </c>
      <c r="AX125" s="9">
        <f t="shared" ref="AX125:AX126" si="718">J125+AB125</f>
        <v>313941</v>
      </c>
      <c r="AY125" s="9">
        <f t="shared" ref="AY125:AY126" si="719">K125+AD125</f>
        <v>25661259</v>
      </c>
      <c r="AZ125" s="9">
        <f t="shared" ref="AZ125:AZ126" si="720">L125+AE125</f>
        <v>756069</v>
      </c>
      <c r="BA125" s="9">
        <f t="shared" ref="BA125:BA126" si="721">M125+AI125</f>
        <v>379791</v>
      </c>
      <c r="BB125" s="46">
        <f t="shared" ref="BB125:BB126" si="722">BC125+BD125</f>
        <v>133.84569999999999</v>
      </c>
      <c r="BC125" s="46">
        <f t="shared" ref="BC125:BC126" si="723">O125+AS125</f>
        <v>105.87609999999999</v>
      </c>
      <c r="BD125" s="46">
        <f t="shared" ref="BD125:BD126" si="724">P125+AT125</f>
        <v>27.9696</v>
      </c>
      <c r="BE125" s="169"/>
    </row>
    <row r="126" spans="1:57" x14ac:dyDescent="0.25">
      <c r="A126" s="5">
        <v>1437</v>
      </c>
      <c r="B126" s="2">
        <v>600010104</v>
      </c>
      <c r="C126" s="7">
        <v>14451018</v>
      </c>
      <c r="D126" s="8" t="s">
        <v>69</v>
      </c>
      <c r="E126" s="19">
        <v>3123</v>
      </c>
      <c r="F126" s="19" t="s">
        <v>109</v>
      </c>
      <c r="G126" s="19" t="s">
        <v>95</v>
      </c>
      <c r="H126" s="9">
        <f t="shared" si="703"/>
        <v>0</v>
      </c>
      <c r="I126" s="9"/>
      <c r="J126" s="9"/>
      <c r="K126" s="9">
        <f t="shared" si="704"/>
        <v>0</v>
      </c>
      <c r="L126" s="9">
        <f t="shared" si="705"/>
        <v>0</v>
      </c>
      <c r="M126" s="9"/>
      <c r="N126" s="105"/>
      <c r="O126" s="105"/>
      <c r="P126" s="105"/>
      <c r="Q126" s="9">
        <f>OON!V126+OON!W126</f>
        <v>0</v>
      </c>
      <c r="R126" s="49"/>
      <c r="S126" s="49"/>
      <c r="T126" s="49"/>
      <c r="U126" s="49"/>
      <c r="V126" s="49"/>
      <c r="W126" s="49"/>
      <c r="X126" s="9">
        <f t="shared" si="706"/>
        <v>0</v>
      </c>
      <c r="Y126" s="9">
        <f>OON!K126</f>
        <v>0</v>
      </c>
      <c r="Z126" s="9">
        <f t="shared" si="707"/>
        <v>0</v>
      </c>
      <c r="AA126" s="9">
        <f>OON!O126+OON!S126</f>
        <v>0</v>
      </c>
      <c r="AB126" s="9">
        <f t="shared" si="708"/>
        <v>0</v>
      </c>
      <c r="AC126" s="9">
        <f t="shared" si="709"/>
        <v>0</v>
      </c>
      <c r="AD126" s="9">
        <f t="shared" si="710"/>
        <v>0</v>
      </c>
      <c r="AE126" s="9">
        <f t="shared" si="711"/>
        <v>0</v>
      </c>
      <c r="AF126" s="49"/>
      <c r="AG126" s="49"/>
      <c r="AH126" s="49"/>
      <c r="AI126" s="9">
        <f t="shared" si="712"/>
        <v>0</v>
      </c>
      <c r="AJ126" s="46">
        <f>OON!AC126</f>
        <v>0</v>
      </c>
      <c r="AK126" s="46">
        <f>OON!AD126</f>
        <v>0</v>
      </c>
      <c r="AL126" s="46"/>
      <c r="AM126" s="46"/>
      <c r="AN126" s="46"/>
      <c r="AO126" s="46"/>
      <c r="AP126" s="46"/>
      <c r="AQ126" s="46"/>
      <c r="AR126" s="46"/>
      <c r="AS126" s="46">
        <f t="shared" si="713"/>
        <v>0</v>
      </c>
      <c r="AT126" s="46">
        <f t="shared" si="714"/>
        <v>0</v>
      </c>
      <c r="AU126" s="46">
        <f t="shared" si="715"/>
        <v>0</v>
      </c>
      <c r="AV126" s="9">
        <f t="shared" si="716"/>
        <v>0</v>
      </c>
      <c r="AW126" s="9">
        <f t="shared" si="717"/>
        <v>0</v>
      </c>
      <c r="AX126" s="9">
        <f t="shared" si="718"/>
        <v>0</v>
      </c>
      <c r="AY126" s="9">
        <f t="shared" si="719"/>
        <v>0</v>
      </c>
      <c r="AZ126" s="9">
        <f t="shared" si="720"/>
        <v>0</v>
      </c>
      <c r="BA126" s="9">
        <f t="shared" si="721"/>
        <v>0</v>
      </c>
      <c r="BB126" s="46">
        <f t="shared" si="722"/>
        <v>0</v>
      </c>
      <c r="BC126" s="46">
        <f t="shared" si="723"/>
        <v>0</v>
      </c>
      <c r="BD126" s="46">
        <f t="shared" si="724"/>
        <v>0</v>
      </c>
      <c r="BE126" s="169"/>
    </row>
    <row r="127" spans="1:57" x14ac:dyDescent="0.25">
      <c r="A127" s="29">
        <v>1437</v>
      </c>
      <c r="B127" s="30">
        <v>600010104</v>
      </c>
      <c r="C127" s="31"/>
      <c r="D127" s="32" t="s">
        <v>170</v>
      </c>
      <c r="E127" s="34"/>
      <c r="F127" s="34"/>
      <c r="G127" s="34"/>
      <c r="H127" s="50">
        <f t="shared" ref="H127:O127" si="725">SUM(H125:H126)</f>
        <v>102579010</v>
      </c>
      <c r="I127" s="50">
        <f t="shared" si="725"/>
        <v>73377503</v>
      </c>
      <c r="J127" s="50">
        <f t="shared" si="725"/>
        <v>0</v>
      </c>
      <c r="K127" s="50">
        <f t="shared" si="725"/>
        <v>24801596</v>
      </c>
      <c r="L127" s="50">
        <f t="shared" si="725"/>
        <v>733775</v>
      </c>
      <c r="M127" s="50">
        <f t="shared" si="725"/>
        <v>3666136</v>
      </c>
      <c r="N127" s="107">
        <f t="shared" si="725"/>
        <v>129.20570000000001</v>
      </c>
      <c r="O127" s="107">
        <f t="shared" si="725"/>
        <v>100.7761</v>
      </c>
      <c r="P127" s="107">
        <f t="shared" ref="P127" si="726">SUM(P125:P126)</f>
        <v>28.429600000000001</v>
      </c>
      <c r="Q127" s="50">
        <f t="shared" ref="Q127:BD127" si="727">SUM(Q125:Q126)</f>
        <v>-208501</v>
      </c>
      <c r="R127" s="50">
        <f t="shared" si="727"/>
        <v>2437942</v>
      </c>
      <c r="S127" s="50">
        <f t="shared" si="727"/>
        <v>0</v>
      </c>
      <c r="T127" s="50">
        <f t="shared" si="727"/>
        <v>0</v>
      </c>
      <c r="U127" s="50">
        <f t="shared" si="727"/>
        <v>0</v>
      </c>
      <c r="V127" s="50">
        <f t="shared" si="727"/>
        <v>0</v>
      </c>
      <c r="W127" s="50">
        <f t="shared" si="727"/>
        <v>0</v>
      </c>
      <c r="X127" s="50">
        <f t="shared" si="727"/>
        <v>2229441</v>
      </c>
      <c r="Y127" s="50">
        <f t="shared" si="727"/>
        <v>105440</v>
      </c>
      <c r="Z127" s="50">
        <f t="shared" si="727"/>
        <v>208501</v>
      </c>
      <c r="AA127" s="50">
        <f t="shared" si="727"/>
        <v>0</v>
      </c>
      <c r="AB127" s="50">
        <f t="shared" si="727"/>
        <v>313941</v>
      </c>
      <c r="AC127" s="50">
        <f t="shared" si="727"/>
        <v>2543382</v>
      </c>
      <c r="AD127" s="50">
        <f t="shared" si="727"/>
        <v>859663</v>
      </c>
      <c r="AE127" s="50">
        <f t="shared" si="727"/>
        <v>22294</v>
      </c>
      <c r="AF127" s="50">
        <f t="shared" si="727"/>
        <v>0</v>
      </c>
      <c r="AG127" s="50">
        <f t="shared" si="727"/>
        <v>-3286345</v>
      </c>
      <c r="AH127" s="50">
        <f t="shared" si="727"/>
        <v>0</v>
      </c>
      <c r="AI127" s="50">
        <f t="shared" si="727"/>
        <v>-3286345</v>
      </c>
      <c r="AJ127" s="55">
        <f t="shared" si="727"/>
        <v>-7.0000000000000007E-2</v>
      </c>
      <c r="AK127" s="55">
        <f t="shared" si="727"/>
        <v>-0.46</v>
      </c>
      <c r="AL127" s="55">
        <f t="shared" si="727"/>
        <v>5.17</v>
      </c>
      <c r="AM127" s="55">
        <f t="shared" si="727"/>
        <v>0</v>
      </c>
      <c r="AN127" s="55">
        <f t="shared" si="727"/>
        <v>0</v>
      </c>
      <c r="AO127" s="55">
        <f t="shared" si="727"/>
        <v>0</v>
      </c>
      <c r="AP127" s="55">
        <f t="shared" si="727"/>
        <v>0</v>
      </c>
      <c r="AQ127" s="55">
        <f t="shared" si="727"/>
        <v>0</v>
      </c>
      <c r="AR127" s="55">
        <f t="shared" si="727"/>
        <v>0</v>
      </c>
      <c r="AS127" s="55">
        <f t="shared" si="727"/>
        <v>5.0999999999999996</v>
      </c>
      <c r="AT127" s="55">
        <f t="shared" si="727"/>
        <v>-0.46</v>
      </c>
      <c r="AU127" s="55">
        <f t="shared" si="727"/>
        <v>4.6399999999999997</v>
      </c>
      <c r="AV127" s="50">
        <f t="shared" si="727"/>
        <v>102718004</v>
      </c>
      <c r="AW127" s="50">
        <f t="shared" si="727"/>
        <v>75606944</v>
      </c>
      <c r="AX127" s="50">
        <f t="shared" si="727"/>
        <v>313941</v>
      </c>
      <c r="AY127" s="50">
        <f t="shared" si="727"/>
        <v>25661259</v>
      </c>
      <c r="AZ127" s="50">
        <f t="shared" si="727"/>
        <v>756069</v>
      </c>
      <c r="BA127" s="50">
        <f t="shared" si="727"/>
        <v>379791</v>
      </c>
      <c r="BB127" s="55">
        <f t="shared" si="727"/>
        <v>133.84569999999999</v>
      </c>
      <c r="BC127" s="55">
        <f t="shared" si="727"/>
        <v>105.87609999999999</v>
      </c>
      <c r="BD127" s="55">
        <f t="shared" si="727"/>
        <v>27.9696</v>
      </c>
      <c r="BE127" s="168">
        <f>AV127-H127</f>
        <v>138994</v>
      </c>
    </row>
    <row r="128" spans="1:57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3122</v>
      </c>
      <c r="F128" s="6" t="s">
        <v>18</v>
      </c>
      <c r="G128" s="6" t="s">
        <v>19</v>
      </c>
      <c r="H128" s="9">
        <f t="shared" ref="H128:H129" si="728">I128+J128+K128+L128+M128</f>
        <v>43551422</v>
      </c>
      <c r="I128" s="9">
        <v>31687079</v>
      </c>
      <c r="J128" s="9"/>
      <c r="K128" s="9">
        <f t="shared" ref="K128:K129" si="729">ROUND(I128*33.8%,0)</f>
        <v>10710233</v>
      </c>
      <c r="L128" s="9">
        <f t="shared" ref="L128:L129" si="730">ROUND(I128*1%,0)</f>
        <v>316871</v>
      </c>
      <c r="M128" s="9">
        <v>837239</v>
      </c>
      <c r="N128" s="105">
        <f>O128+P128</f>
        <v>56.226799999999997</v>
      </c>
      <c r="O128" s="105">
        <v>42.612499999999997</v>
      </c>
      <c r="P128" s="105">
        <v>13.6143</v>
      </c>
      <c r="Q128" s="9">
        <f>OON!V128+OON!W128</f>
        <v>-127400</v>
      </c>
      <c r="R128" s="28">
        <v>116300</v>
      </c>
      <c r="S128" s="28"/>
      <c r="T128" s="28"/>
      <c r="U128" s="28"/>
      <c r="V128" s="28"/>
      <c r="W128" s="28"/>
      <c r="X128" s="9">
        <f t="shared" ref="X128:X129" si="731">SUM(Q128:W128)</f>
        <v>-11100</v>
      </c>
      <c r="Y128" s="9">
        <f>OON!K128</f>
        <v>0</v>
      </c>
      <c r="Z128" s="9">
        <f t="shared" ref="Z128:Z129" si="732">Q128*-1</f>
        <v>127400</v>
      </c>
      <c r="AA128" s="9">
        <f>OON!O128+OON!S128</f>
        <v>83000</v>
      </c>
      <c r="AB128" s="9">
        <f t="shared" ref="AB128:AB129" si="733">SUM(Y128:AA128)</f>
        <v>210400</v>
      </c>
      <c r="AC128" s="9">
        <f t="shared" ref="AC128:AC129" si="734">X128+AB128</f>
        <v>199300</v>
      </c>
      <c r="AD128" s="9">
        <f t="shared" ref="AD128:AD129" si="735">ROUND((X128+Y128+Z128)*33.8%,0)</f>
        <v>39309</v>
      </c>
      <c r="AE128" s="9">
        <f t="shared" ref="AE128:AE129" si="736">ROUND(X128*1%,0)</f>
        <v>-111</v>
      </c>
      <c r="AF128" s="28"/>
      <c r="AG128" s="28">
        <v>-156772</v>
      </c>
      <c r="AH128" s="28"/>
      <c r="AI128" s="9">
        <f t="shared" ref="AI128:AI129" si="737">AF128+AG128+AH128</f>
        <v>-156772</v>
      </c>
      <c r="AJ128" s="46">
        <f>OON!AC128</f>
        <v>0</v>
      </c>
      <c r="AK128" s="46">
        <f>OON!AD128</f>
        <v>-0.36</v>
      </c>
      <c r="AL128" s="46">
        <v>0.25</v>
      </c>
      <c r="AM128" s="46"/>
      <c r="AN128" s="46"/>
      <c r="AO128" s="46"/>
      <c r="AP128" s="46"/>
      <c r="AQ128" s="46"/>
      <c r="AR128" s="46"/>
      <c r="AS128" s="46">
        <f t="shared" ref="AS128:AS129" si="738">AJ128+AL128+AM128+AP128+AR128+AN128</f>
        <v>0.25</v>
      </c>
      <c r="AT128" s="46">
        <f t="shared" ref="AT128:AT129" si="739">AK128+AQ128+AO128</f>
        <v>-0.36</v>
      </c>
      <c r="AU128" s="46">
        <f t="shared" ref="AU128:AU129" si="740">AS128+AT128</f>
        <v>-0.10999999999999999</v>
      </c>
      <c r="AV128" s="9">
        <f t="shared" ref="AV128:AV129" si="741">AW128+AX128+AY128+AZ128+BA128</f>
        <v>43633148</v>
      </c>
      <c r="AW128" s="9">
        <f t="shared" ref="AW128:AW129" si="742">I128+X128</f>
        <v>31675979</v>
      </c>
      <c r="AX128" s="9">
        <f t="shared" ref="AX128:AX129" si="743">J128+AB128</f>
        <v>210400</v>
      </c>
      <c r="AY128" s="9">
        <f t="shared" ref="AY128:AY129" si="744">K128+AD128</f>
        <v>10749542</v>
      </c>
      <c r="AZ128" s="9">
        <f t="shared" ref="AZ128:AZ129" si="745">L128+AE128</f>
        <v>316760</v>
      </c>
      <c r="BA128" s="9">
        <f t="shared" ref="BA128:BA129" si="746">M128+AI128</f>
        <v>680467</v>
      </c>
      <c r="BB128" s="46">
        <f t="shared" ref="BB128:BB129" si="747">BC128+BD128</f>
        <v>56.116799999999998</v>
      </c>
      <c r="BC128" s="46">
        <f t="shared" ref="BC128:BC129" si="748">O128+AS128</f>
        <v>42.862499999999997</v>
      </c>
      <c r="BD128" s="46">
        <f t="shared" ref="BD128:BD129" si="749">P128+AT128</f>
        <v>13.254300000000001</v>
      </c>
      <c r="BE128" s="169"/>
    </row>
    <row r="129" spans="1:57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19">
        <v>3123</v>
      </c>
      <c r="F129" s="19" t="s">
        <v>109</v>
      </c>
      <c r="G129" s="19" t="s">
        <v>95</v>
      </c>
      <c r="H129" s="9">
        <f t="shared" si="728"/>
        <v>0</v>
      </c>
      <c r="I129" s="9"/>
      <c r="J129" s="9"/>
      <c r="K129" s="9">
        <f t="shared" si="729"/>
        <v>0</v>
      </c>
      <c r="L129" s="9">
        <f t="shared" si="730"/>
        <v>0</v>
      </c>
      <c r="M129" s="9"/>
      <c r="N129" s="105"/>
      <c r="O129" s="105"/>
      <c r="P129" s="105"/>
      <c r="Q129" s="9">
        <f>OON!V129+OON!W129</f>
        <v>0</v>
      </c>
      <c r="R129" s="49"/>
      <c r="S129" s="49"/>
      <c r="T129" s="49"/>
      <c r="U129" s="49"/>
      <c r="V129" s="49"/>
      <c r="W129" s="49"/>
      <c r="X129" s="9">
        <f t="shared" si="731"/>
        <v>0</v>
      </c>
      <c r="Y129" s="9">
        <f>OON!K129</f>
        <v>0</v>
      </c>
      <c r="Z129" s="9">
        <f t="shared" si="732"/>
        <v>0</v>
      </c>
      <c r="AA129" s="9">
        <f>OON!O129+OON!S129</f>
        <v>0</v>
      </c>
      <c r="AB129" s="9">
        <f t="shared" si="733"/>
        <v>0</v>
      </c>
      <c r="AC129" s="9">
        <f t="shared" si="734"/>
        <v>0</v>
      </c>
      <c r="AD129" s="9">
        <f t="shared" si="735"/>
        <v>0</v>
      </c>
      <c r="AE129" s="9">
        <f t="shared" si="736"/>
        <v>0</v>
      </c>
      <c r="AF129" s="49"/>
      <c r="AG129" s="49"/>
      <c r="AH129" s="49"/>
      <c r="AI129" s="9">
        <f t="shared" si="737"/>
        <v>0</v>
      </c>
      <c r="AJ129" s="46">
        <f>OON!AC129</f>
        <v>0</v>
      </c>
      <c r="AK129" s="46">
        <f>OON!AD129</f>
        <v>0</v>
      </c>
      <c r="AL129" s="46"/>
      <c r="AM129" s="46"/>
      <c r="AN129" s="46"/>
      <c r="AO129" s="46"/>
      <c r="AP129" s="46"/>
      <c r="AQ129" s="46"/>
      <c r="AR129" s="46"/>
      <c r="AS129" s="46">
        <f t="shared" si="738"/>
        <v>0</v>
      </c>
      <c r="AT129" s="46">
        <f t="shared" si="739"/>
        <v>0</v>
      </c>
      <c r="AU129" s="46">
        <f t="shared" si="740"/>
        <v>0</v>
      </c>
      <c r="AV129" s="9">
        <f t="shared" si="741"/>
        <v>0</v>
      </c>
      <c r="AW129" s="9">
        <f t="shared" si="742"/>
        <v>0</v>
      </c>
      <c r="AX129" s="9">
        <f t="shared" si="743"/>
        <v>0</v>
      </c>
      <c r="AY129" s="9">
        <f t="shared" si="744"/>
        <v>0</v>
      </c>
      <c r="AZ129" s="9">
        <f t="shared" si="745"/>
        <v>0</v>
      </c>
      <c r="BA129" s="9">
        <f t="shared" si="746"/>
        <v>0</v>
      </c>
      <c r="BB129" s="46">
        <f t="shared" si="747"/>
        <v>0</v>
      </c>
      <c r="BC129" s="46">
        <f t="shared" si="748"/>
        <v>0</v>
      </c>
      <c r="BD129" s="46">
        <f t="shared" si="749"/>
        <v>0</v>
      </c>
      <c r="BE129" s="169"/>
    </row>
    <row r="130" spans="1:57" x14ac:dyDescent="0.25">
      <c r="A130" s="29">
        <v>1438</v>
      </c>
      <c r="B130" s="30">
        <v>600010490</v>
      </c>
      <c r="C130" s="31"/>
      <c r="D130" s="32" t="s">
        <v>171</v>
      </c>
      <c r="E130" s="34"/>
      <c r="F130" s="34"/>
      <c r="G130" s="34"/>
      <c r="H130" s="50">
        <f t="shared" ref="H130:O130" si="750">SUM(H128:H129)</f>
        <v>43551422</v>
      </c>
      <c r="I130" s="50">
        <f t="shared" si="750"/>
        <v>31687079</v>
      </c>
      <c r="J130" s="50">
        <f t="shared" si="750"/>
        <v>0</v>
      </c>
      <c r="K130" s="50">
        <f t="shared" si="750"/>
        <v>10710233</v>
      </c>
      <c r="L130" s="50">
        <f t="shared" si="750"/>
        <v>316871</v>
      </c>
      <c r="M130" s="50">
        <f t="shared" si="750"/>
        <v>837239</v>
      </c>
      <c r="N130" s="107">
        <f t="shared" si="750"/>
        <v>56.226799999999997</v>
      </c>
      <c r="O130" s="107">
        <f t="shared" si="750"/>
        <v>42.612499999999997</v>
      </c>
      <c r="P130" s="107">
        <f t="shared" ref="P130" si="751">SUM(P128:P129)</f>
        <v>13.6143</v>
      </c>
      <c r="Q130" s="50">
        <f t="shared" ref="Q130:BD130" si="752">SUM(Q128:Q129)</f>
        <v>-127400</v>
      </c>
      <c r="R130" s="50">
        <f t="shared" si="752"/>
        <v>116300</v>
      </c>
      <c r="S130" s="50">
        <f t="shared" si="752"/>
        <v>0</v>
      </c>
      <c r="T130" s="50">
        <f t="shared" si="752"/>
        <v>0</v>
      </c>
      <c r="U130" s="50">
        <f t="shared" si="752"/>
        <v>0</v>
      </c>
      <c r="V130" s="50">
        <f t="shared" si="752"/>
        <v>0</v>
      </c>
      <c r="W130" s="50">
        <f t="shared" si="752"/>
        <v>0</v>
      </c>
      <c r="X130" s="50">
        <f t="shared" si="752"/>
        <v>-11100</v>
      </c>
      <c r="Y130" s="50">
        <f t="shared" si="752"/>
        <v>0</v>
      </c>
      <c r="Z130" s="50">
        <f t="shared" si="752"/>
        <v>127400</v>
      </c>
      <c r="AA130" s="50">
        <f t="shared" si="752"/>
        <v>83000</v>
      </c>
      <c r="AB130" s="50">
        <f t="shared" si="752"/>
        <v>210400</v>
      </c>
      <c r="AC130" s="50">
        <f t="shared" si="752"/>
        <v>199300</v>
      </c>
      <c r="AD130" s="50">
        <f t="shared" si="752"/>
        <v>39309</v>
      </c>
      <c r="AE130" s="50">
        <f t="shared" si="752"/>
        <v>-111</v>
      </c>
      <c r="AF130" s="50">
        <f t="shared" si="752"/>
        <v>0</v>
      </c>
      <c r="AG130" s="50">
        <f t="shared" si="752"/>
        <v>-156772</v>
      </c>
      <c r="AH130" s="50">
        <f t="shared" si="752"/>
        <v>0</v>
      </c>
      <c r="AI130" s="50">
        <f t="shared" si="752"/>
        <v>-156772</v>
      </c>
      <c r="AJ130" s="55">
        <f t="shared" si="752"/>
        <v>0</v>
      </c>
      <c r="AK130" s="55">
        <f t="shared" si="752"/>
        <v>-0.36</v>
      </c>
      <c r="AL130" s="55">
        <f t="shared" si="752"/>
        <v>0.25</v>
      </c>
      <c r="AM130" s="55">
        <f t="shared" si="752"/>
        <v>0</v>
      </c>
      <c r="AN130" s="55">
        <f t="shared" si="752"/>
        <v>0</v>
      </c>
      <c r="AO130" s="55">
        <f t="shared" si="752"/>
        <v>0</v>
      </c>
      <c r="AP130" s="55">
        <f t="shared" si="752"/>
        <v>0</v>
      </c>
      <c r="AQ130" s="55">
        <f t="shared" si="752"/>
        <v>0</v>
      </c>
      <c r="AR130" s="55">
        <f t="shared" si="752"/>
        <v>0</v>
      </c>
      <c r="AS130" s="55">
        <f t="shared" si="752"/>
        <v>0.25</v>
      </c>
      <c r="AT130" s="55">
        <f t="shared" si="752"/>
        <v>-0.36</v>
      </c>
      <c r="AU130" s="55">
        <f t="shared" si="752"/>
        <v>-0.10999999999999999</v>
      </c>
      <c r="AV130" s="50">
        <f t="shared" si="752"/>
        <v>43633148</v>
      </c>
      <c r="AW130" s="50">
        <f t="shared" si="752"/>
        <v>31675979</v>
      </c>
      <c r="AX130" s="50">
        <f t="shared" si="752"/>
        <v>210400</v>
      </c>
      <c r="AY130" s="50">
        <f t="shared" si="752"/>
        <v>10749542</v>
      </c>
      <c r="AZ130" s="50">
        <f t="shared" si="752"/>
        <v>316760</v>
      </c>
      <c r="BA130" s="50">
        <f t="shared" si="752"/>
        <v>680467</v>
      </c>
      <c r="BB130" s="55">
        <f t="shared" si="752"/>
        <v>56.116799999999998</v>
      </c>
      <c r="BC130" s="55">
        <f t="shared" si="752"/>
        <v>42.862499999999997</v>
      </c>
      <c r="BD130" s="55">
        <f t="shared" si="752"/>
        <v>13.254300000000001</v>
      </c>
      <c r="BE130" s="168">
        <f>AV130-H130</f>
        <v>81726</v>
      </c>
    </row>
    <row r="131" spans="1:57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6" t="s">
        <v>19</v>
      </c>
      <c r="H131" s="9">
        <f t="shared" ref="H131:H133" si="753">I131+J131+K131+L131+M131</f>
        <v>32102891</v>
      </c>
      <c r="I131" s="9">
        <v>23621937</v>
      </c>
      <c r="J131" s="9"/>
      <c r="K131" s="9">
        <f t="shared" ref="K131:K133" si="754">ROUND(I131*33.8%,0)</f>
        <v>7984215</v>
      </c>
      <c r="L131" s="9">
        <f t="shared" ref="L131:L133" si="755">ROUND(I131*1%,0)</f>
        <v>236219</v>
      </c>
      <c r="M131" s="9">
        <v>260520</v>
      </c>
      <c r="N131" s="105">
        <f>O131+P131</f>
        <v>43.126599999999996</v>
      </c>
      <c r="O131" s="105">
        <v>32.629899999999999</v>
      </c>
      <c r="P131" s="105">
        <v>10.496700000000001</v>
      </c>
      <c r="Q131" s="9">
        <f>OON!V131+OON!W131</f>
        <v>-247611</v>
      </c>
      <c r="R131" s="28"/>
      <c r="S131" s="28"/>
      <c r="T131" s="28"/>
      <c r="U131" s="28">
        <v>46130</v>
      </c>
      <c r="V131" s="28"/>
      <c r="W131" s="28"/>
      <c r="X131" s="9">
        <f t="shared" ref="X131:X133" si="756">SUM(Q131:W131)</f>
        <v>-201481</v>
      </c>
      <c r="Y131" s="9">
        <f>OON!K131</f>
        <v>0</v>
      </c>
      <c r="Z131" s="9">
        <f t="shared" ref="Z131:Z133" si="757">Q131*-1</f>
        <v>247611</v>
      </c>
      <c r="AA131" s="9">
        <f>OON!O131+OON!S131</f>
        <v>50132</v>
      </c>
      <c r="AB131" s="9">
        <f t="shared" ref="AB131:AB133" si="758">SUM(Y131:AA131)</f>
        <v>297743</v>
      </c>
      <c r="AC131" s="9">
        <f t="shared" ref="AC131:AC133" si="759">X131+AB131</f>
        <v>96262</v>
      </c>
      <c r="AD131" s="9">
        <f t="shared" ref="AD131:AD133" si="760">ROUND((X131+Y131+Z131)*33.8%,0)</f>
        <v>15592</v>
      </c>
      <c r="AE131" s="9">
        <f t="shared" ref="AE131:AE133" si="761">ROUND(X131*1%,0)</f>
        <v>-2015</v>
      </c>
      <c r="AF131" s="28"/>
      <c r="AG131" s="28"/>
      <c r="AH131" s="28"/>
      <c r="AI131" s="9">
        <f t="shared" ref="AI131:AI133" si="762">AF131+AG131+AH131</f>
        <v>0</v>
      </c>
      <c r="AJ131" s="46">
        <f>OON!AC131</f>
        <v>0</v>
      </c>
      <c r="AK131" s="46">
        <f>OON!AD131</f>
        <v>-0.7</v>
      </c>
      <c r="AL131" s="46"/>
      <c r="AM131" s="46"/>
      <c r="AN131" s="46">
        <v>0.1</v>
      </c>
      <c r="AO131" s="46"/>
      <c r="AP131" s="46"/>
      <c r="AQ131" s="46"/>
      <c r="AR131" s="46"/>
      <c r="AS131" s="46">
        <f t="shared" ref="AS131:AS133" si="763">AJ131+AL131+AM131+AP131+AR131+AN131</f>
        <v>0.1</v>
      </c>
      <c r="AT131" s="46">
        <f t="shared" ref="AT131:AT133" si="764">AK131+AQ131+AO131</f>
        <v>-0.7</v>
      </c>
      <c r="AU131" s="46">
        <f t="shared" ref="AU131:AU133" si="765">AS131+AT131</f>
        <v>-0.6</v>
      </c>
      <c r="AV131" s="9">
        <f t="shared" ref="AV131:AV133" si="766">AW131+AX131+AY131+AZ131+BA131</f>
        <v>32212730</v>
      </c>
      <c r="AW131" s="9">
        <f t="shared" ref="AW131:AW133" si="767">I131+X131</f>
        <v>23420456</v>
      </c>
      <c r="AX131" s="9">
        <f t="shared" ref="AX131:AX133" si="768">J131+AB131</f>
        <v>297743</v>
      </c>
      <c r="AY131" s="9">
        <f t="shared" ref="AY131:AY133" si="769">K131+AD131</f>
        <v>7999807</v>
      </c>
      <c r="AZ131" s="9">
        <f t="shared" ref="AZ131:AZ133" si="770">L131+AE131</f>
        <v>234204</v>
      </c>
      <c r="BA131" s="9">
        <f t="shared" ref="BA131:BA133" si="771">M131+AI131</f>
        <v>260520</v>
      </c>
      <c r="BB131" s="46">
        <f t="shared" ref="BB131:BB133" si="772">BC131+BD131</f>
        <v>42.526600000000002</v>
      </c>
      <c r="BC131" s="46">
        <f t="shared" ref="BC131:BC133" si="773">O131+AS131</f>
        <v>32.729900000000001</v>
      </c>
      <c r="BD131" s="46">
        <f t="shared" ref="BD131:BD133" si="774">P131+AT131</f>
        <v>9.7967000000000013</v>
      </c>
      <c r="BE131" s="169"/>
    </row>
    <row r="132" spans="1:57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19">
        <v>3123</v>
      </c>
      <c r="F132" s="19" t="s">
        <v>109</v>
      </c>
      <c r="G132" s="19" t="s">
        <v>95</v>
      </c>
      <c r="H132" s="9">
        <f t="shared" si="753"/>
        <v>0</v>
      </c>
      <c r="I132" s="9"/>
      <c r="J132" s="9"/>
      <c r="K132" s="9">
        <f t="shared" si="754"/>
        <v>0</v>
      </c>
      <c r="L132" s="9">
        <f t="shared" si="755"/>
        <v>0</v>
      </c>
      <c r="M132" s="9"/>
      <c r="N132" s="105"/>
      <c r="O132" s="105"/>
      <c r="P132" s="105"/>
      <c r="Q132" s="9">
        <f>OON!V132+OON!W132</f>
        <v>0</v>
      </c>
      <c r="R132" s="49"/>
      <c r="S132" s="49">
        <v>69409</v>
      </c>
      <c r="T132" s="49"/>
      <c r="U132" s="49"/>
      <c r="V132" s="49"/>
      <c r="W132" s="49"/>
      <c r="X132" s="9">
        <f t="shared" si="756"/>
        <v>69409</v>
      </c>
      <c r="Y132" s="9">
        <f>OON!K132</f>
        <v>0</v>
      </c>
      <c r="Z132" s="9">
        <f t="shared" si="757"/>
        <v>0</v>
      </c>
      <c r="AA132" s="9">
        <f>OON!O132+OON!S132</f>
        <v>0</v>
      </c>
      <c r="AB132" s="9">
        <f t="shared" si="758"/>
        <v>0</v>
      </c>
      <c r="AC132" s="9">
        <f t="shared" si="759"/>
        <v>69409</v>
      </c>
      <c r="AD132" s="9">
        <f t="shared" si="760"/>
        <v>23460</v>
      </c>
      <c r="AE132" s="9">
        <f t="shared" si="761"/>
        <v>694</v>
      </c>
      <c r="AF132" s="49"/>
      <c r="AG132" s="49"/>
      <c r="AH132" s="49"/>
      <c r="AI132" s="9">
        <f t="shared" si="762"/>
        <v>0</v>
      </c>
      <c r="AJ132" s="46">
        <f>OON!AC132</f>
        <v>0</v>
      </c>
      <c r="AK132" s="46">
        <f>OON!AD132</f>
        <v>0</v>
      </c>
      <c r="AL132" s="46"/>
      <c r="AM132" s="46"/>
      <c r="AN132" s="46"/>
      <c r="AO132" s="46"/>
      <c r="AP132" s="46"/>
      <c r="AQ132" s="46"/>
      <c r="AR132" s="46"/>
      <c r="AS132" s="46">
        <f t="shared" si="763"/>
        <v>0</v>
      </c>
      <c r="AT132" s="46">
        <f t="shared" si="764"/>
        <v>0</v>
      </c>
      <c r="AU132" s="46">
        <f t="shared" si="765"/>
        <v>0</v>
      </c>
      <c r="AV132" s="9">
        <f t="shared" si="766"/>
        <v>93563</v>
      </c>
      <c r="AW132" s="9">
        <f t="shared" si="767"/>
        <v>69409</v>
      </c>
      <c r="AX132" s="9">
        <f t="shared" si="768"/>
        <v>0</v>
      </c>
      <c r="AY132" s="9">
        <f t="shared" si="769"/>
        <v>23460</v>
      </c>
      <c r="AZ132" s="9">
        <f t="shared" si="770"/>
        <v>694</v>
      </c>
      <c r="BA132" s="9">
        <f t="shared" si="771"/>
        <v>0</v>
      </c>
      <c r="BB132" s="46">
        <f t="shared" si="772"/>
        <v>0</v>
      </c>
      <c r="BC132" s="46">
        <f t="shared" si="773"/>
        <v>0</v>
      </c>
      <c r="BD132" s="46">
        <f t="shared" si="774"/>
        <v>0</v>
      </c>
      <c r="BE132" s="169"/>
    </row>
    <row r="133" spans="1:57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95</v>
      </c>
      <c r="H133" s="9">
        <f t="shared" si="753"/>
        <v>6268635</v>
      </c>
      <c r="I133" s="9">
        <v>4617341</v>
      </c>
      <c r="J133" s="9"/>
      <c r="K133" s="9">
        <f t="shared" si="754"/>
        <v>1560661</v>
      </c>
      <c r="L133" s="9">
        <f t="shared" si="755"/>
        <v>46173</v>
      </c>
      <c r="M133" s="9">
        <v>44460</v>
      </c>
      <c r="N133" s="105">
        <v>10.86</v>
      </c>
      <c r="O133" s="105">
        <v>7.23</v>
      </c>
      <c r="P133" s="105">
        <f>N133-O133</f>
        <v>3.629999999999999</v>
      </c>
      <c r="Q133" s="9">
        <f>OON!V133+OON!W133</f>
        <v>-13000</v>
      </c>
      <c r="R133" s="49"/>
      <c r="S133" s="49"/>
      <c r="T133" s="49"/>
      <c r="U133" s="49"/>
      <c r="V133" s="49"/>
      <c r="W133" s="49"/>
      <c r="X133" s="9">
        <f t="shared" si="756"/>
        <v>-13000</v>
      </c>
      <c r="Y133" s="9">
        <f>OON!K133</f>
        <v>0</v>
      </c>
      <c r="Z133" s="9">
        <f t="shared" si="757"/>
        <v>13000</v>
      </c>
      <c r="AA133" s="9">
        <f>OON!O133+OON!S133</f>
        <v>0</v>
      </c>
      <c r="AB133" s="9">
        <f t="shared" si="758"/>
        <v>13000</v>
      </c>
      <c r="AC133" s="9">
        <f t="shared" si="759"/>
        <v>0</v>
      </c>
      <c r="AD133" s="9">
        <f t="shared" si="760"/>
        <v>0</v>
      </c>
      <c r="AE133" s="9">
        <f t="shared" si="761"/>
        <v>-130</v>
      </c>
      <c r="AF133" s="49"/>
      <c r="AG133" s="49"/>
      <c r="AH133" s="49"/>
      <c r="AI133" s="9">
        <f t="shared" si="762"/>
        <v>0</v>
      </c>
      <c r="AJ133" s="46">
        <f>OON!AC133</f>
        <v>0</v>
      </c>
      <c r="AK133" s="46">
        <f>OON!AD133</f>
        <v>0</v>
      </c>
      <c r="AL133" s="46"/>
      <c r="AM133" s="46"/>
      <c r="AN133" s="46"/>
      <c r="AO133" s="46"/>
      <c r="AP133" s="46"/>
      <c r="AQ133" s="46"/>
      <c r="AR133" s="46"/>
      <c r="AS133" s="46">
        <f t="shared" si="763"/>
        <v>0</v>
      </c>
      <c r="AT133" s="46">
        <f t="shared" si="764"/>
        <v>0</v>
      </c>
      <c r="AU133" s="46">
        <f t="shared" si="765"/>
        <v>0</v>
      </c>
      <c r="AV133" s="9">
        <f t="shared" si="766"/>
        <v>6268505</v>
      </c>
      <c r="AW133" s="9">
        <f t="shared" si="767"/>
        <v>4604341</v>
      </c>
      <c r="AX133" s="9">
        <f t="shared" si="768"/>
        <v>13000</v>
      </c>
      <c r="AY133" s="9">
        <f t="shared" si="769"/>
        <v>1560661</v>
      </c>
      <c r="AZ133" s="9">
        <f t="shared" si="770"/>
        <v>46043</v>
      </c>
      <c r="BA133" s="9">
        <f t="shared" si="771"/>
        <v>44460</v>
      </c>
      <c r="BB133" s="46">
        <f t="shared" si="772"/>
        <v>10.86</v>
      </c>
      <c r="BC133" s="46">
        <f t="shared" si="773"/>
        <v>7.23</v>
      </c>
      <c r="BD133" s="46">
        <f t="shared" si="774"/>
        <v>3.629999999999999</v>
      </c>
      <c r="BE133" s="169"/>
    </row>
    <row r="134" spans="1:57" x14ac:dyDescent="0.25">
      <c r="A134" s="29">
        <v>1440</v>
      </c>
      <c r="B134" s="30">
        <v>600010481</v>
      </c>
      <c r="C134" s="31"/>
      <c r="D134" s="32" t="s">
        <v>172</v>
      </c>
      <c r="E134" s="30"/>
      <c r="F134" s="30"/>
      <c r="G134" s="31"/>
      <c r="H134" s="50">
        <f t="shared" ref="H134:O134" si="775">SUM(H131:H133)</f>
        <v>38371526</v>
      </c>
      <c r="I134" s="50">
        <f t="shared" si="775"/>
        <v>28239278</v>
      </c>
      <c r="J134" s="50">
        <f t="shared" si="775"/>
        <v>0</v>
      </c>
      <c r="K134" s="50">
        <f t="shared" si="775"/>
        <v>9544876</v>
      </c>
      <c r="L134" s="50">
        <f t="shared" si="775"/>
        <v>282392</v>
      </c>
      <c r="M134" s="50">
        <f t="shared" si="775"/>
        <v>304980</v>
      </c>
      <c r="N134" s="107">
        <f t="shared" si="775"/>
        <v>53.986599999999996</v>
      </c>
      <c r="O134" s="107">
        <f t="shared" si="775"/>
        <v>39.859899999999996</v>
      </c>
      <c r="P134" s="107">
        <f t="shared" ref="P134" si="776">SUM(P131:P133)</f>
        <v>14.1267</v>
      </c>
      <c r="Q134" s="50">
        <f t="shared" ref="Q134:BD134" si="777">SUM(Q131:Q133)</f>
        <v>-260611</v>
      </c>
      <c r="R134" s="50">
        <f t="shared" si="777"/>
        <v>0</v>
      </c>
      <c r="S134" s="50">
        <f t="shared" si="777"/>
        <v>69409</v>
      </c>
      <c r="T134" s="50">
        <f t="shared" si="777"/>
        <v>0</v>
      </c>
      <c r="U134" s="50">
        <f t="shared" si="777"/>
        <v>46130</v>
      </c>
      <c r="V134" s="50">
        <f t="shared" si="777"/>
        <v>0</v>
      </c>
      <c r="W134" s="50">
        <f t="shared" si="777"/>
        <v>0</v>
      </c>
      <c r="X134" s="50">
        <f t="shared" si="777"/>
        <v>-145072</v>
      </c>
      <c r="Y134" s="50">
        <f t="shared" si="777"/>
        <v>0</v>
      </c>
      <c r="Z134" s="50">
        <f t="shared" si="777"/>
        <v>260611</v>
      </c>
      <c r="AA134" s="50">
        <f t="shared" si="777"/>
        <v>50132</v>
      </c>
      <c r="AB134" s="50">
        <f t="shared" si="777"/>
        <v>310743</v>
      </c>
      <c r="AC134" s="50">
        <f t="shared" si="777"/>
        <v>165671</v>
      </c>
      <c r="AD134" s="50">
        <f t="shared" si="777"/>
        <v>39052</v>
      </c>
      <c r="AE134" s="50">
        <f t="shared" si="777"/>
        <v>-1451</v>
      </c>
      <c r="AF134" s="50">
        <f t="shared" si="777"/>
        <v>0</v>
      </c>
      <c r="AG134" s="50">
        <f t="shared" si="777"/>
        <v>0</v>
      </c>
      <c r="AH134" s="50">
        <f t="shared" si="777"/>
        <v>0</v>
      </c>
      <c r="AI134" s="50">
        <f t="shared" si="777"/>
        <v>0</v>
      </c>
      <c r="AJ134" s="55">
        <f t="shared" si="777"/>
        <v>0</v>
      </c>
      <c r="AK134" s="55">
        <f t="shared" si="777"/>
        <v>-0.7</v>
      </c>
      <c r="AL134" s="55">
        <f t="shared" si="777"/>
        <v>0</v>
      </c>
      <c r="AM134" s="55">
        <f t="shared" si="777"/>
        <v>0</v>
      </c>
      <c r="AN134" s="55">
        <f t="shared" si="777"/>
        <v>0.1</v>
      </c>
      <c r="AO134" s="55">
        <f t="shared" si="777"/>
        <v>0</v>
      </c>
      <c r="AP134" s="55">
        <f t="shared" si="777"/>
        <v>0</v>
      </c>
      <c r="AQ134" s="55">
        <f t="shared" si="777"/>
        <v>0</v>
      </c>
      <c r="AR134" s="55">
        <f t="shared" si="777"/>
        <v>0</v>
      </c>
      <c r="AS134" s="55">
        <f t="shared" si="777"/>
        <v>0.1</v>
      </c>
      <c r="AT134" s="55">
        <f t="shared" si="777"/>
        <v>-0.7</v>
      </c>
      <c r="AU134" s="55">
        <f t="shared" si="777"/>
        <v>-0.6</v>
      </c>
      <c r="AV134" s="50">
        <f t="shared" si="777"/>
        <v>38574798</v>
      </c>
      <c r="AW134" s="50">
        <f t="shared" si="777"/>
        <v>28094206</v>
      </c>
      <c r="AX134" s="50">
        <f t="shared" si="777"/>
        <v>310743</v>
      </c>
      <c r="AY134" s="50">
        <f t="shared" si="777"/>
        <v>9583928</v>
      </c>
      <c r="AZ134" s="50">
        <f t="shared" si="777"/>
        <v>280941</v>
      </c>
      <c r="BA134" s="50">
        <f t="shared" si="777"/>
        <v>304980</v>
      </c>
      <c r="BB134" s="55">
        <f t="shared" si="777"/>
        <v>53.386600000000001</v>
      </c>
      <c r="BC134" s="55">
        <f t="shared" si="777"/>
        <v>39.959900000000005</v>
      </c>
      <c r="BD134" s="55">
        <f t="shared" si="777"/>
        <v>13.4267</v>
      </c>
      <c r="BE134" s="168">
        <f>AV134-H134</f>
        <v>203272</v>
      </c>
    </row>
    <row r="135" spans="1:57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9">
        <f t="shared" ref="H135:H136" si="778">I135+J135+K135+L135+M135</f>
        <v>58430876</v>
      </c>
      <c r="I135" s="9">
        <v>42993157</v>
      </c>
      <c r="J135" s="9"/>
      <c r="K135" s="9">
        <f t="shared" ref="K135:K136" si="779">ROUND(I135*33.8%,0)</f>
        <v>14531687</v>
      </c>
      <c r="L135" s="9">
        <f t="shared" ref="L135:L136" si="780">ROUND(I135*1%,0)</f>
        <v>429932</v>
      </c>
      <c r="M135" s="9">
        <v>476100</v>
      </c>
      <c r="N135" s="105">
        <f>O135+P135</f>
        <v>74.632300000000001</v>
      </c>
      <c r="O135" s="105">
        <v>54.732300000000002</v>
      </c>
      <c r="P135" s="105">
        <v>19.900000000000002</v>
      </c>
      <c r="Q135" s="9">
        <f>OON!V135+OON!W135</f>
        <v>-39000</v>
      </c>
      <c r="R135" s="28"/>
      <c r="S135" s="28"/>
      <c r="T135" s="28"/>
      <c r="U135" s="28"/>
      <c r="V135" s="28"/>
      <c r="W135" s="28"/>
      <c r="X135" s="9">
        <f t="shared" ref="X135:X136" si="781">SUM(Q135:W135)</f>
        <v>-39000</v>
      </c>
      <c r="Y135" s="9">
        <f>OON!K135</f>
        <v>0</v>
      </c>
      <c r="Z135" s="9">
        <f t="shared" ref="Z135:Z136" si="782">Q135*-1</f>
        <v>39000</v>
      </c>
      <c r="AA135" s="9">
        <f>OON!O135+OON!S135</f>
        <v>0</v>
      </c>
      <c r="AB135" s="9">
        <f t="shared" ref="AB135:AB136" si="783">SUM(Y135:AA135)</f>
        <v>39000</v>
      </c>
      <c r="AC135" s="9">
        <f t="shared" ref="AC135:AC136" si="784">X135+AB135</f>
        <v>0</v>
      </c>
      <c r="AD135" s="9">
        <f t="shared" ref="AD135:AD136" si="785">ROUND((X135+Y135+Z135)*33.8%,0)</f>
        <v>0</v>
      </c>
      <c r="AE135" s="9">
        <f t="shared" ref="AE135:AE136" si="786">ROUND(X135*1%,0)</f>
        <v>-390</v>
      </c>
      <c r="AF135" s="28"/>
      <c r="AG135" s="28"/>
      <c r="AH135" s="28"/>
      <c r="AI135" s="9">
        <f t="shared" ref="AI135:AI136" si="787">AF135+AG135+AH135</f>
        <v>0</v>
      </c>
      <c r="AJ135" s="46">
        <f>OON!AC135</f>
        <v>-0.02</v>
      </c>
      <c r="AK135" s="46">
        <f>OON!AD135</f>
        <v>-0.04</v>
      </c>
      <c r="AL135" s="46"/>
      <c r="AM135" s="46"/>
      <c r="AN135" s="46"/>
      <c r="AO135" s="46"/>
      <c r="AP135" s="46"/>
      <c r="AQ135" s="46"/>
      <c r="AR135" s="46"/>
      <c r="AS135" s="46">
        <f t="shared" ref="AS135:AS136" si="788">AJ135+AL135+AM135+AP135+AR135+AN135</f>
        <v>-0.02</v>
      </c>
      <c r="AT135" s="46">
        <f t="shared" ref="AT135:AT136" si="789">AK135+AQ135+AO135</f>
        <v>-0.04</v>
      </c>
      <c r="AU135" s="46">
        <f t="shared" ref="AU135:AU136" si="790">AS135+AT135</f>
        <v>-0.06</v>
      </c>
      <c r="AV135" s="9">
        <f t="shared" ref="AV135:AV136" si="791">AW135+AX135+AY135+AZ135+BA135</f>
        <v>58430486</v>
      </c>
      <c r="AW135" s="9">
        <f t="shared" ref="AW135:AW136" si="792">I135+X135</f>
        <v>42954157</v>
      </c>
      <c r="AX135" s="9">
        <f t="shared" ref="AX135:AX136" si="793">J135+AB135</f>
        <v>39000</v>
      </c>
      <c r="AY135" s="9">
        <f t="shared" ref="AY135:AY136" si="794">K135+AD135</f>
        <v>14531687</v>
      </c>
      <c r="AZ135" s="9">
        <f t="shared" ref="AZ135:AZ136" si="795">L135+AE135</f>
        <v>429542</v>
      </c>
      <c r="BA135" s="9">
        <f t="shared" ref="BA135:BA136" si="796">M135+AI135</f>
        <v>476100</v>
      </c>
      <c r="BB135" s="46">
        <f t="shared" ref="BB135:BB136" si="797">BC135+BD135</f>
        <v>74.572299999999998</v>
      </c>
      <c r="BC135" s="46">
        <f t="shared" ref="BC135:BC136" si="798">O135+AS135</f>
        <v>54.712299999999999</v>
      </c>
      <c r="BD135" s="46">
        <f t="shared" ref="BD135:BD136" si="799">P135+AT135</f>
        <v>19.860000000000003</v>
      </c>
      <c r="BE135" s="169"/>
    </row>
    <row r="136" spans="1:57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109</v>
      </c>
      <c r="G136" s="19" t="s">
        <v>95</v>
      </c>
      <c r="H136" s="9">
        <f t="shared" si="778"/>
        <v>0</v>
      </c>
      <c r="I136" s="9"/>
      <c r="J136" s="9"/>
      <c r="K136" s="9">
        <f t="shared" si="779"/>
        <v>0</v>
      </c>
      <c r="L136" s="9">
        <f t="shared" si="780"/>
        <v>0</v>
      </c>
      <c r="M136" s="9"/>
      <c r="N136" s="105"/>
      <c r="O136" s="105"/>
      <c r="P136" s="105"/>
      <c r="Q136" s="9">
        <f>OON!V136+OON!W136</f>
        <v>0</v>
      </c>
      <c r="R136" s="49"/>
      <c r="S136" s="49"/>
      <c r="T136" s="49"/>
      <c r="U136" s="49"/>
      <c r="V136" s="49"/>
      <c r="W136" s="49"/>
      <c r="X136" s="9">
        <f t="shared" si="781"/>
        <v>0</v>
      </c>
      <c r="Y136" s="9">
        <f>OON!K136</f>
        <v>0</v>
      </c>
      <c r="Z136" s="9">
        <f t="shared" si="782"/>
        <v>0</v>
      </c>
      <c r="AA136" s="9">
        <f>OON!O136+OON!S136</f>
        <v>0</v>
      </c>
      <c r="AB136" s="9">
        <f t="shared" si="783"/>
        <v>0</v>
      </c>
      <c r="AC136" s="9">
        <f t="shared" si="784"/>
        <v>0</v>
      </c>
      <c r="AD136" s="9">
        <f t="shared" si="785"/>
        <v>0</v>
      </c>
      <c r="AE136" s="9">
        <f t="shared" si="786"/>
        <v>0</v>
      </c>
      <c r="AF136" s="49"/>
      <c r="AG136" s="49"/>
      <c r="AH136" s="49"/>
      <c r="AI136" s="9">
        <f t="shared" si="787"/>
        <v>0</v>
      </c>
      <c r="AJ136" s="46">
        <f>OON!AC136</f>
        <v>0</v>
      </c>
      <c r="AK136" s="46">
        <f>OON!AD136</f>
        <v>0</v>
      </c>
      <c r="AL136" s="46"/>
      <c r="AM136" s="46"/>
      <c r="AN136" s="46"/>
      <c r="AO136" s="46"/>
      <c r="AP136" s="46"/>
      <c r="AQ136" s="46"/>
      <c r="AR136" s="46"/>
      <c r="AS136" s="46">
        <f t="shared" si="788"/>
        <v>0</v>
      </c>
      <c r="AT136" s="46">
        <f t="shared" si="789"/>
        <v>0</v>
      </c>
      <c r="AU136" s="46">
        <f t="shared" si="790"/>
        <v>0</v>
      </c>
      <c r="AV136" s="9">
        <f t="shared" si="791"/>
        <v>0</v>
      </c>
      <c r="AW136" s="9">
        <f t="shared" si="792"/>
        <v>0</v>
      </c>
      <c r="AX136" s="9">
        <f t="shared" si="793"/>
        <v>0</v>
      </c>
      <c r="AY136" s="9">
        <f t="shared" si="794"/>
        <v>0</v>
      </c>
      <c r="AZ136" s="9">
        <f t="shared" si="795"/>
        <v>0</v>
      </c>
      <c r="BA136" s="9">
        <f t="shared" si="796"/>
        <v>0</v>
      </c>
      <c r="BB136" s="46">
        <f t="shared" si="797"/>
        <v>0</v>
      </c>
      <c r="BC136" s="46">
        <f t="shared" si="798"/>
        <v>0</v>
      </c>
      <c r="BD136" s="46">
        <f t="shared" si="799"/>
        <v>0</v>
      </c>
      <c r="BE136" s="169"/>
    </row>
    <row r="137" spans="1:57" x14ac:dyDescent="0.25">
      <c r="A137" s="29">
        <v>1442</v>
      </c>
      <c r="B137" s="30">
        <v>600010686</v>
      </c>
      <c r="C137" s="31"/>
      <c r="D137" s="32" t="s">
        <v>173</v>
      </c>
      <c r="E137" s="34"/>
      <c r="F137" s="34"/>
      <c r="G137" s="34"/>
      <c r="H137" s="50">
        <f t="shared" ref="H137:O137" si="800">SUM(H135:H136)</f>
        <v>58430876</v>
      </c>
      <c r="I137" s="50">
        <f t="shared" si="800"/>
        <v>42993157</v>
      </c>
      <c r="J137" s="50">
        <f t="shared" si="800"/>
        <v>0</v>
      </c>
      <c r="K137" s="50">
        <f t="shared" si="800"/>
        <v>14531687</v>
      </c>
      <c r="L137" s="50">
        <f t="shared" si="800"/>
        <v>429932</v>
      </c>
      <c r="M137" s="50">
        <f t="shared" si="800"/>
        <v>476100</v>
      </c>
      <c r="N137" s="107">
        <f t="shared" si="800"/>
        <v>74.632300000000001</v>
      </c>
      <c r="O137" s="107">
        <f t="shared" si="800"/>
        <v>54.732300000000002</v>
      </c>
      <c r="P137" s="107">
        <f t="shared" ref="P137" si="801">SUM(P135:P136)</f>
        <v>19.900000000000002</v>
      </c>
      <c r="Q137" s="50">
        <f t="shared" ref="Q137:BD137" si="802">SUM(Q135:Q136)</f>
        <v>-39000</v>
      </c>
      <c r="R137" s="50">
        <f t="shared" si="802"/>
        <v>0</v>
      </c>
      <c r="S137" s="50">
        <f t="shared" si="802"/>
        <v>0</v>
      </c>
      <c r="T137" s="50">
        <f t="shared" si="802"/>
        <v>0</v>
      </c>
      <c r="U137" s="50">
        <f t="shared" si="802"/>
        <v>0</v>
      </c>
      <c r="V137" s="50">
        <f t="shared" si="802"/>
        <v>0</v>
      </c>
      <c r="W137" s="50">
        <f t="shared" si="802"/>
        <v>0</v>
      </c>
      <c r="X137" s="50">
        <f t="shared" si="802"/>
        <v>-39000</v>
      </c>
      <c r="Y137" s="50">
        <f t="shared" si="802"/>
        <v>0</v>
      </c>
      <c r="Z137" s="50">
        <f t="shared" si="802"/>
        <v>39000</v>
      </c>
      <c r="AA137" s="50">
        <f t="shared" si="802"/>
        <v>0</v>
      </c>
      <c r="AB137" s="50">
        <f t="shared" si="802"/>
        <v>39000</v>
      </c>
      <c r="AC137" s="50">
        <f t="shared" si="802"/>
        <v>0</v>
      </c>
      <c r="AD137" s="50">
        <f t="shared" si="802"/>
        <v>0</v>
      </c>
      <c r="AE137" s="50">
        <f t="shared" si="802"/>
        <v>-390</v>
      </c>
      <c r="AF137" s="50">
        <f t="shared" si="802"/>
        <v>0</v>
      </c>
      <c r="AG137" s="50">
        <f t="shared" si="802"/>
        <v>0</v>
      </c>
      <c r="AH137" s="50">
        <f t="shared" si="802"/>
        <v>0</v>
      </c>
      <c r="AI137" s="50">
        <f t="shared" si="802"/>
        <v>0</v>
      </c>
      <c r="AJ137" s="55">
        <f t="shared" si="802"/>
        <v>-0.02</v>
      </c>
      <c r="AK137" s="55">
        <f t="shared" si="802"/>
        <v>-0.04</v>
      </c>
      <c r="AL137" s="55">
        <f t="shared" si="802"/>
        <v>0</v>
      </c>
      <c r="AM137" s="55">
        <f t="shared" si="802"/>
        <v>0</v>
      </c>
      <c r="AN137" s="55">
        <f t="shared" si="802"/>
        <v>0</v>
      </c>
      <c r="AO137" s="55">
        <f t="shared" si="802"/>
        <v>0</v>
      </c>
      <c r="AP137" s="55">
        <f t="shared" si="802"/>
        <v>0</v>
      </c>
      <c r="AQ137" s="55">
        <f t="shared" si="802"/>
        <v>0</v>
      </c>
      <c r="AR137" s="55">
        <f t="shared" si="802"/>
        <v>0</v>
      </c>
      <c r="AS137" s="55">
        <f t="shared" si="802"/>
        <v>-0.02</v>
      </c>
      <c r="AT137" s="55">
        <f t="shared" si="802"/>
        <v>-0.04</v>
      </c>
      <c r="AU137" s="55">
        <f t="shared" si="802"/>
        <v>-0.06</v>
      </c>
      <c r="AV137" s="50">
        <f t="shared" si="802"/>
        <v>58430486</v>
      </c>
      <c r="AW137" s="50">
        <f t="shared" si="802"/>
        <v>42954157</v>
      </c>
      <c r="AX137" s="50">
        <f t="shared" si="802"/>
        <v>39000</v>
      </c>
      <c r="AY137" s="50">
        <f t="shared" si="802"/>
        <v>14531687</v>
      </c>
      <c r="AZ137" s="50">
        <f t="shared" si="802"/>
        <v>429542</v>
      </c>
      <c r="BA137" s="50">
        <f t="shared" si="802"/>
        <v>476100</v>
      </c>
      <c r="BB137" s="55">
        <f t="shared" si="802"/>
        <v>74.572299999999998</v>
      </c>
      <c r="BC137" s="55">
        <f t="shared" si="802"/>
        <v>54.712299999999999</v>
      </c>
      <c r="BD137" s="55">
        <f t="shared" si="802"/>
        <v>19.860000000000003</v>
      </c>
      <c r="BE137" s="168">
        <f>AV137-H137</f>
        <v>-390</v>
      </c>
    </row>
    <row r="138" spans="1:57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6">
        <v>3123</v>
      </c>
      <c r="F138" s="6" t="s">
        <v>18</v>
      </c>
      <c r="G138" s="6" t="s">
        <v>19</v>
      </c>
      <c r="H138" s="9">
        <f t="shared" ref="H138:H142" si="803">I138+J138+K138+L138+M138</f>
        <v>28991555</v>
      </c>
      <c r="I138" s="9">
        <v>21345827</v>
      </c>
      <c r="J138" s="9"/>
      <c r="K138" s="9">
        <f t="shared" ref="K138:K142" si="804">ROUND(I138*33.8%,0)</f>
        <v>7214890</v>
      </c>
      <c r="L138" s="9">
        <f t="shared" ref="L138:L142" si="805">ROUND(I138*1%,0)</f>
        <v>213458</v>
      </c>
      <c r="M138" s="9">
        <v>217380</v>
      </c>
      <c r="N138" s="105">
        <f>O138+P138</f>
        <v>39.883400000000002</v>
      </c>
      <c r="O138" s="105">
        <v>31.4999</v>
      </c>
      <c r="P138" s="105">
        <v>8.3835000000000015</v>
      </c>
      <c r="Q138" s="9">
        <f>OON!V138+OON!W138</f>
        <v>-6500</v>
      </c>
      <c r="R138" s="28"/>
      <c r="S138" s="28"/>
      <c r="T138" s="28"/>
      <c r="U138" s="28"/>
      <c r="V138" s="28"/>
      <c r="W138" s="28"/>
      <c r="X138" s="9">
        <f t="shared" ref="X138:X142" si="806">SUM(Q138:W138)</f>
        <v>-6500</v>
      </c>
      <c r="Y138" s="9">
        <f>OON!K138</f>
        <v>289960</v>
      </c>
      <c r="Z138" s="9">
        <f t="shared" ref="Z138:Z142" si="807">Q138*-1</f>
        <v>6500</v>
      </c>
      <c r="AA138" s="9">
        <f>OON!O138+OON!S138</f>
        <v>0</v>
      </c>
      <c r="AB138" s="9">
        <f t="shared" ref="AB138:AB142" si="808">SUM(Y138:AA138)</f>
        <v>296460</v>
      </c>
      <c r="AC138" s="9">
        <f t="shared" ref="AC138:AC142" si="809">X138+AB138</f>
        <v>289960</v>
      </c>
      <c r="AD138" s="9">
        <f t="shared" ref="AD138:AD142" si="810">ROUND((X138+Y138+Z138)*33.8%,0)</f>
        <v>98006</v>
      </c>
      <c r="AE138" s="9">
        <f t="shared" ref="AE138:AE142" si="811">ROUND(X138*1%,0)</f>
        <v>-65</v>
      </c>
      <c r="AF138" s="28"/>
      <c r="AG138" s="28"/>
      <c r="AH138" s="28"/>
      <c r="AI138" s="9">
        <f t="shared" ref="AI138:AI142" si="812">AF138+AG138+AH138</f>
        <v>0</v>
      </c>
      <c r="AJ138" s="46">
        <f>OON!AC138</f>
        <v>0</v>
      </c>
      <c r="AK138" s="46">
        <f>OON!AD138</f>
        <v>-0.02</v>
      </c>
      <c r="AL138" s="46"/>
      <c r="AM138" s="46"/>
      <c r="AN138" s="46"/>
      <c r="AO138" s="46"/>
      <c r="AP138" s="46"/>
      <c r="AQ138" s="46"/>
      <c r="AR138" s="46"/>
      <c r="AS138" s="46">
        <f t="shared" ref="AS138:AS142" si="813">AJ138+AL138+AM138+AP138+AR138+AN138</f>
        <v>0</v>
      </c>
      <c r="AT138" s="46">
        <f t="shared" ref="AT138:AT142" si="814">AK138+AQ138+AO138</f>
        <v>-0.02</v>
      </c>
      <c r="AU138" s="46">
        <f t="shared" ref="AU138:AU142" si="815">AS138+AT138</f>
        <v>-0.02</v>
      </c>
      <c r="AV138" s="9">
        <f t="shared" ref="AV138:AV142" si="816">AW138+AX138+AY138+AZ138+BA138</f>
        <v>29379456</v>
      </c>
      <c r="AW138" s="9">
        <f t="shared" ref="AW138:AW142" si="817">I138+X138</f>
        <v>21339327</v>
      </c>
      <c r="AX138" s="9">
        <f t="shared" ref="AX138:AX142" si="818">J138+AB138</f>
        <v>296460</v>
      </c>
      <c r="AY138" s="9">
        <f t="shared" ref="AY138:AY142" si="819">K138+AD138</f>
        <v>7312896</v>
      </c>
      <c r="AZ138" s="9">
        <f t="shared" ref="AZ138:AZ142" si="820">L138+AE138</f>
        <v>213393</v>
      </c>
      <c r="BA138" s="9">
        <f t="shared" ref="BA138:BA142" si="821">M138+AI138</f>
        <v>217380</v>
      </c>
      <c r="BB138" s="46">
        <f t="shared" ref="BB138:BB142" si="822">BC138+BD138</f>
        <v>39.863399999999999</v>
      </c>
      <c r="BC138" s="46">
        <f t="shared" ref="BC138:BC142" si="823">O138+AS138</f>
        <v>31.4999</v>
      </c>
      <c r="BD138" s="46">
        <f t="shared" ref="BD138:BD142" si="824">P138+AT138</f>
        <v>8.3635000000000019</v>
      </c>
      <c r="BE138" s="169"/>
    </row>
    <row r="139" spans="1:57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19">
        <v>3123</v>
      </c>
      <c r="F139" s="19" t="s">
        <v>109</v>
      </c>
      <c r="G139" s="19" t="s">
        <v>95</v>
      </c>
      <c r="H139" s="9">
        <f t="shared" si="803"/>
        <v>0</v>
      </c>
      <c r="I139" s="9"/>
      <c r="J139" s="9"/>
      <c r="K139" s="9">
        <f t="shared" si="804"/>
        <v>0</v>
      </c>
      <c r="L139" s="9">
        <f t="shared" si="805"/>
        <v>0</v>
      </c>
      <c r="M139" s="9"/>
      <c r="N139" s="105"/>
      <c r="O139" s="105"/>
      <c r="P139" s="105"/>
      <c r="Q139" s="9">
        <f>OON!V139+OON!W139</f>
        <v>0</v>
      </c>
      <c r="R139" s="49"/>
      <c r="S139" s="49"/>
      <c r="T139" s="49"/>
      <c r="U139" s="49"/>
      <c r="V139" s="49"/>
      <c r="W139" s="49"/>
      <c r="X139" s="9">
        <f t="shared" si="806"/>
        <v>0</v>
      </c>
      <c r="Y139" s="9">
        <f>OON!K139</f>
        <v>0</v>
      </c>
      <c r="Z139" s="9">
        <f t="shared" si="807"/>
        <v>0</v>
      </c>
      <c r="AA139" s="9">
        <f>OON!O139+OON!S139</f>
        <v>0</v>
      </c>
      <c r="AB139" s="9">
        <f t="shared" si="808"/>
        <v>0</v>
      </c>
      <c r="AC139" s="9">
        <f t="shared" si="809"/>
        <v>0</v>
      </c>
      <c r="AD139" s="9">
        <f t="shared" si="810"/>
        <v>0</v>
      </c>
      <c r="AE139" s="9">
        <f t="shared" si="811"/>
        <v>0</v>
      </c>
      <c r="AF139" s="49"/>
      <c r="AG139" s="49"/>
      <c r="AH139" s="49"/>
      <c r="AI139" s="9">
        <f t="shared" si="812"/>
        <v>0</v>
      </c>
      <c r="AJ139" s="46">
        <f>OON!AC139</f>
        <v>0</v>
      </c>
      <c r="AK139" s="46">
        <f>OON!AD139</f>
        <v>0</v>
      </c>
      <c r="AL139" s="46"/>
      <c r="AM139" s="46"/>
      <c r="AN139" s="46"/>
      <c r="AO139" s="46"/>
      <c r="AP139" s="46"/>
      <c r="AQ139" s="46"/>
      <c r="AR139" s="46"/>
      <c r="AS139" s="46">
        <f t="shared" si="813"/>
        <v>0</v>
      </c>
      <c r="AT139" s="46">
        <f t="shared" si="814"/>
        <v>0</v>
      </c>
      <c r="AU139" s="46">
        <f t="shared" si="815"/>
        <v>0</v>
      </c>
      <c r="AV139" s="9">
        <f t="shared" si="816"/>
        <v>0</v>
      </c>
      <c r="AW139" s="9">
        <f t="shared" si="817"/>
        <v>0</v>
      </c>
      <c r="AX139" s="9">
        <f t="shared" si="818"/>
        <v>0</v>
      </c>
      <c r="AY139" s="9">
        <f t="shared" si="819"/>
        <v>0</v>
      </c>
      <c r="AZ139" s="9">
        <f t="shared" si="820"/>
        <v>0</v>
      </c>
      <c r="BA139" s="9">
        <f t="shared" si="821"/>
        <v>0</v>
      </c>
      <c r="BB139" s="46">
        <f t="shared" si="822"/>
        <v>0</v>
      </c>
      <c r="BC139" s="46">
        <f t="shared" si="823"/>
        <v>0</v>
      </c>
      <c r="BD139" s="46">
        <f t="shared" si="824"/>
        <v>0</v>
      </c>
      <c r="BE139" s="169"/>
    </row>
    <row r="140" spans="1:57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2">
        <v>3141</v>
      </c>
      <c r="F140" s="2" t="s">
        <v>20</v>
      </c>
      <c r="G140" s="7" t="s">
        <v>95</v>
      </c>
      <c r="H140" s="9">
        <f t="shared" si="803"/>
        <v>1205728</v>
      </c>
      <c r="I140" s="9">
        <v>888247</v>
      </c>
      <c r="J140" s="9"/>
      <c r="K140" s="9">
        <f t="shared" si="804"/>
        <v>300227</v>
      </c>
      <c r="L140" s="9">
        <f t="shared" si="805"/>
        <v>8882</v>
      </c>
      <c r="M140" s="9">
        <v>8372</v>
      </c>
      <c r="N140" s="105">
        <v>2.85</v>
      </c>
      <c r="O140" s="105">
        <v>0</v>
      </c>
      <c r="P140" s="105">
        <f t="shared" ref="P140:P141" si="825">N140</f>
        <v>2.85</v>
      </c>
      <c r="Q140" s="9">
        <f>OON!V140+OON!W140</f>
        <v>-85800</v>
      </c>
      <c r="R140" s="49"/>
      <c r="S140" s="49"/>
      <c r="T140" s="49"/>
      <c r="U140" s="49"/>
      <c r="V140" s="49"/>
      <c r="W140" s="49"/>
      <c r="X140" s="9">
        <f t="shared" si="806"/>
        <v>-85800</v>
      </c>
      <c r="Y140" s="9">
        <f>OON!K140</f>
        <v>0</v>
      </c>
      <c r="Z140" s="9">
        <f t="shared" si="807"/>
        <v>85800</v>
      </c>
      <c r="AA140" s="9">
        <f>OON!O140+OON!S140</f>
        <v>0</v>
      </c>
      <c r="AB140" s="9">
        <f t="shared" si="808"/>
        <v>85800</v>
      </c>
      <c r="AC140" s="9">
        <f t="shared" si="809"/>
        <v>0</v>
      </c>
      <c r="AD140" s="9">
        <f t="shared" si="810"/>
        <v>0</v>
      </c>
      <c r="AE140" s="9">
        <f t="shared" si="811"/>
        <v>-858</v>
      </c>
      <c r="AF140" s="49"/>
      <c r="AG140" s="49"/>
      <c r="AH140" s="49"/>
      <c r="AI140" s="9">
        <f t="shared" si="812"/>
        <v>0</v>
      </c>
      <c r="AJ140" s="46">
        <f>OON!AC140</f>
        <v>0</v>
      </c>
      <c r="AK140" s="46">
        <f>OON!AD140</f>
        <v>-0.27</v>
      </c>
      <c r="AL140" s="46"/>
      <c r="AM140" s="46"/>
      <c r="AN140" s="46"/>
      <c r="AO140" s="46"/>
      <c r="AP140" s="46"/>
      <c r="AQ140" s="46"/>
      <c r="AR140" s="46"/>
      <c r="AS140" s="46">
        <f t="shared" si="813"/>
        <v>0</v>
      </c>
      <c r="AT140" s="46">
        <f t="shared" si="814"/>
        <v>-0.27</v>
      </c>
      <c r="AU140" s="46">
        <f t="shared" si="815"/>
        <v>-0.27</v>
      </c>
      <c r="AV140" s="9">
        <f t="shared" si="816"/>
        <v>1204870</v>
      </c>
      <c r="AW140" s="9">
        <f t="shared" si="817"/>
        <v>802447</v>
      </c>
      <c r="AX140" s="9">
        <f t="shared" si="818"/>
        <v>85800</v>
      </c>
      <c r="AY140" s="9">
        <f t="shared" si="819"/>
        <v>300227</v>
      </c>
      <c r="AZ140" s="9">
        <f t="shared" si="820"/>
        <v>8024</v>
      </c>
      <c r="BA140" s="9">
        <f t="shared" si="821"/>
        <v>8372</v>
      </c>
      <c r="BB140" s="46">
        <f t="shared" si="822"/>
        <v>2.58</v>
      </c>
      <c r="BC140" s="46">
        <f t="shared" si="823"/>
        <v>0</v>
      </c>
      <c r="BD140" s="46">
        <f t="shared" si="824"/>
        <v>2.58</v>
      </c>
      <c r="BE140" s="169"/>
    </row>
    <row r="141" spans="1:57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95</v>
      </c>
      <c r="H141" s="9">
        <f t="shared" si="803"/>
        <v>1167571</v>
      </c>
      <c r="I141" s="9">
        <v>861430</v>
      </c>
      <c r="J141" s="9"/>
      <c r="K141" s="9">
        <f t="shared" si="804"/>
        <v>291163</v>
      </c>
      <c r="L141" s="9">
        <f t="shared" si="805"/>
        <v>8614</v>
      </c>
      <c r="M141" s="9">
        <v>6364</v>
      </c>
      <c r="N141" s="105">
        <v>2.77</v>
      </c>
      <c r="O141" s="105">
        <v>0</v>
      </c>
      <c r="P141" s="105">
        <f t="shared" si="825"/>
        <v>2.77</v>
      </c>
      <c r="Q141" s="9">
        <f>OON!V141+OON!W141</f>
        <v>0</v>
      </c>
      <c r="R141" s="49"/>
      <c r="S141" s="49"/>
      <c r="T141" s="49"/>
      <c r="U141" s="49"/>
      <c r="V141" s="49"/>
      <c r="W141" s="49"/>
      <c r="X141" s="9">
        <f t="shared" si="806"/>
        <v>0</v>
      </c>
      <c r="Y141" s="9">
        <f>OON!K141</f>
        <v>0</v>
      </c>
      <c r="Z141" s="9">
        <f t="shared" si="807"/>
        <v>0</v>
      </c>
      <c r="AA141" s="9">
        <f>OON!O141+OON!S141</f>
        <v>0</v>
      </c>
      <c r="AB141" s="9">
        <f t="shared" si="808"/>
        <v>0</v>
      </c>
      <c r="AC141" s="9">
        <f t="shared" si="809"/>
        <v>0</v>
      </c>
      <c r="AD141" s="9">
        <f t="shared" si="810"/>
        <v>0</v>
      </c>
      <c r="AE141" s="9">
        <f t="shared" si="811"/>
        <v>0</v>
      </c>
      <c r="AF141" s="49"/>
      <c r="AG141" s="49"/>
      <c r="AH141" s="49"/>
      <c r="AI141" s="9">
        <f t="shared" si="812"/>
        <v>0</v>
      </c>
      <c r="AJ141" s="46">
        <f>OON!AC141</f>
        <v>0</v>
      </c>
      <c r="AK141" s="46">
        <f>OON!AD141</f>
        <v>0</v>
      </c>
      <c r="AL141" s="46"/>
      <c r="AM141" s="46"/>
      <c r="AN141" s="46"/>
      <c r="AO141" s="46"/>
      <c r="AP141" s="46"/>
      <c r="AQ141" s="46"/>
      <c r="AR141" s="46"/>
      <c r="AS141" s="46">
        <f t="shared" si="813"/>
        <v>0</v>
      </c>
      <c r="AT141" s="46">
        <f t="shared" si="814"/>
        <v>0</v>
      </c>
      <c r="AU141" s="46">
        <f t="shared" si="815"/>
        <v>0</v>
      </c>
      <c r="AV141" s="9">
        <f t="shared" si="816"/>
        <v>1167571</v>
      </c>
      <c r="AW141" s="9">
        <f t="shared" si="817"/>
        <v>861430</v>
      </c>
      <c r="AX141" s="9">
        <f t="shared" si="818"/>
        <v>0</v>
      </c>
      <c r="AY141" s="9">
        <f t="shared" si="819"/>
        <v>291163</v>
      </c>
      <c r="AZ141" s="9">
        <f t="shared" si="820"/>
        <v>8614</v>
      </c>
      <c r="BA141" s="9">
        <f t="shared" si="821"/>
        <v>6364</v>
      </c>
      <c r="BB141" s="46">
        <f t="shared" si="822"/>
        <v>2.77</v>
      </c>
      <c r="BC141" s="46">
        <f t="shared" si="823"/>
        <v>0</v>
      </c>
      <c r="BD141" s="46">
        <f t="shared" si="824"/>
        <v>2.77</v>
      </c>
      <c r="BE141" s="169"/>
    </row>
    <row r="142" spans="1:57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95</v>
      </c>
      <c r="H142" s="9">
        <f t="shared" si="803"/>
        <v>3520937</v>
      </c>
      <c r="I142" s="9">
        <v>2596114</v>
      </c>
      <c r="J142" s="9"/>
      <c r="K142" s="9">
        <f t="shared" si="804"/>
        <v>877487</v>
      </c>
      <c r="L142" s="9">
        <f t="shared" si="805"/>
        <v>25961</v>
      </c>
      <c r="M142" s="9">
        <v>21375</v>
      </c>
      <c r="N142" s="105">
        <v>5.98</v>
      </c>
      <c r="O142" s="105">
        <v>4.2300000000000004</v>
      </c>
      <c r="P142" s="105">
        <f>N142-O142</f>
        <v>1.75</v>
      </c>
      <c r="Q142" s="9">
        <f>OON!V142+OON!W142</f>
        <v>-102700</v>
      </c>
      <c r="R142" s="49"/>
      <c r="S142" s="49"/>
      <c r="T142" s="49"/>
      <c r="U142" s="49"/>
      <c r="V142" s="49"/>
      <c r="W142" s="49"/>
      <c r="X142" s="9">
        <f t="shared" si="806"/>
        <v>-102700</v>
      </c>
      <c r="Y142" s="9">
        <f>OON!K142</f>
        <v>0</v>
      </c>
      <c r="Z142" s="9">
        <f t="shared" si="807"/>
        <v>102700</v>
      </c>
      <c r="AA142" s="9">
        <f>OON!O142+OON!S142</f>
        <v>0</v>
      </c>
      <c r="AB142" s="9">
        <f t="shared" si="808"/>
        <v>102700</v>
      </c>
      <c r="AC142" s="9">
        <f t="shared" si="809"/>
        <v>0</v>
      </c>
      <c r="AD142" s="9">
        <f t="shared" si="810"/>
        <v>0</v>
      </c>
      <c r="AE142" s="9">
        <f t="shared" si="811"/>
        <v>-1027</v>
      </c>
      <c r="AF142" s="49"/>
      <c r="AG142" s="49"/>
      <c r="AH142" s="49"/>
      <c r="AI142" s="9">
        <f t="shared" si="812"/>
        <v>0</v>
      </c>
      <c r="AJ142" s="46">
        <f>OON!AC142</f>
        <v>-0.17</v>
      </c>
      <c r="AK142" s="46">
        <f>OON!AD142</f>
        <v>-7.0000000000000007E-2</v>
      </c>
      <c r="AL142" s="46"/>
      <c r="AM142" s="46"/>
      <c r="AN142" s="46"/>
      <c r="AO142" s="46"/>
      <c r="AP142" s="46"/>
      <c r="AQ142" s="46"/>
      <c r="AR142" s="46"/>
      <c r="AS142" s="46">
        <f t="shared" si="813"/>
        <v>-0.17</v>
      </c>
      <c r="AT142" s="46">
        <f t="shared" si="814"/>
        <v>-7.0000000000000007E-2</v>
      </c>
      <c r="AU142" s="46">
        <f t="shared" si="815"/>
        <v>-0.24000000000000002</v>
      </c>
      <c r="AV142" s="9">
        <f t="shared" si="816"/>
        <v>3519910</v>
      </c>
      <c r="AW142" s="9">
        <f t="shared" si="817"/>
        <v>2493414</v>
      </c>
      <c r="AX142" s="9">
        <f t="shared" si="818"/>
        <v>102700</v>
      </c>
      <c r="AY142" s="9">
        <f t="shared" si="819"/>
        <v>877487</v>
      </c>
      <c r="AZ142" s="9">
        <f t="shared" si="820"/>
        <v>24934</v>
      </c>
      <c r="BA142" s="9">
        <f t="shared" si="821"/>
        <v>21375</v>
      </c>
      <c r="BB142" s="46">
        <f t="shared" si="822"/>
        <v>5.74</v>
      </c>
      <c r="BC142" s="46">
        <f t="shared" si="823"/>
        <v>4.0600000000000005</v>
      </c>
      <c r="BD142" s="46">
        <f t="shared" si="824"/>
        <v>1.68</v>
      </c>
      <c r="BE142" s="169"/>
    </row>
    <row r="143" spans="1:57" x14ac:dyDescent="0.25">
      <c r="A143" s="29">
        <v>1443</v>
      </c>
      <c r="B143" s="30">
        <v>600170918</v>
      </c>
      <c r="C143" s="31"/>
      <c r="D143" s="32" t="s">
        <v>174</v>
      </c>
      <c r="E143" s="30"/>
      <c r="F143" s="30"/>
      <c r="G143" s="31"/>
      <c r="H143" s="50">
        <f t="shared" ref="H143:O143" si="826">SUM(H138:H142)</f>
        <v>34885791</v>
      </c>
      <c r="I143" s="50">
        <f t="shared" si="826"/>
        <v>25691618</v>
      </c>
      <c r="J143" s="50">
        <f t="shared" si="826"/>
        <v>0</v>
      </c>
      <c r="K143" s="50">
        <f t="shared" si="826"/>
        <v>8683767</v>
      </c>
      <c r="L143" s="50">
        <f t="shared" si="826"/>
        <v>256915</v>
      </c>
      <c r="M143" s="50">
        <f t="shared" si="826"/>
        <v>253491</v>
      </c>
      <c r="N143" s="107">
        <f t="shared" si="826"/>
        <v>51.483400000000003</v>
      </c>
      <c r="O143" s="107">
        <f t="shared" si="826"/>
        <v>35.729900000000001</v>
      </c>
      <c r="P143" s="107">
        <f t="shared" ref="P143" si="827">SUM(P138:P142)</f>
        <v>15.753500000000001</v>
      </c>
      <c r="Q143" s="50">
        <f t="shared" ref="Q143:BD143" si="828">SUM(Q138:Q142)</f>
        <v>-195000</v>
      </c>
      <c r="R143" s="50">
        <f t="shared" si="828"/>
        <v>0</v>
      </c>
      <c r="S143" s="50">
        <f t="shared" si="828"/>
        <v>0</v>
      </c>
      <c r="T143" s="50">
        <f t="shared" si="828"/>
        <v>0</v>
      </c>
      <c r="U143" s="50">
        <f t="shared" si="828"/>
        <v>0</v>
      </c>
      <c r="V143" s="50">
        <f t="shared" si="828"/>
        <v>0</v>
      </c>
      <c r="W143" s="50">
        <f t="shared" si="828"/>
        <v>0</v>
      </c>
      <c r="X143" s="50">
        <f t="shared" si="828"/>
        <v>-195000</v>
      </c>
      <c r="Y143" s="50">
        <f t="shared" si="828"/>
        <v>289960</v>
      </c>
      <c r="Z143" s="50">
        <f t="shared" si="828"/>
        <v>195000</v>
      </c>
      <c r="AA143" s="50">
        <f t="shared" si="828"/>
        <v>0</v>
      </c>
      <c r="AB143" s="50">
        <f t="shared" si="828"/>
        <v>484960</v>
      </c>
      <c r="AC143" s="50">
        <f t="shared" si="828"/>
        <v>289960</v>
      </c>
      <c r="AD143" s="50">
        <f t="shared" si="828"/>
        <v>98006</v>
      </c>
      <c r="AE143" s="50">
        <f t="shared" si="828"/>
        <v>-1950</v>
      </c>
      <c r="AF143" s="50">
        <f t="shared" si="828"/>
        <v>0</v>
      </c>
      <c r="AG143" s="50">
        <f t="shared" si="828"/>
        <v>0</v>
      </c>
      <c r="AH143" s="50">
        <f t="shared" si="828"/>
        <v>0</v>
      </c>
      <c r="AI143" s="50">
        <f t="shared" si="828"/>
        <v>0</v>
      </c>
      <c r="AJ143" s="55">
        <f t="shared" si="828"/>
        <v>-0.17</v>
      </c>
      <c r="AK143" s="55">
        <f t="shared" si="828"/>
        <v>-0.36000000000000004</v>
      </c>
      <c r="AL143" s="55">
        <f t="shared" si="828"/>
        <v>0</v>
      </c>
      <c r="AM143" s="55">
        <f t="shared" si="828"/>
        <v>0</v>
      </c>
      <c r="AN143" s="55">
        <f t="shared" si="828"/>
        <v>0</v>
      </c>
      <c r="AO143" s="55">
        <f t="shared" si="828"/>
        <v>0</v>
      </c>
      <c r="AP143" s="55">
        <f t="shared" si="828"/>
        <v>0</v>
      </c>
      <c r="AQ143" s="55">
        <f t="shared" si="828"/>
        <v>0</v>
      </c>
      <c r="AR143" s="55">
        <f t="shared" si="828"/>
        <v>0</v>
      </c>
      <c r="AS143" s="55">
        <f t="shared" si="828"/>
        <v>-0.17</v>
      </c>
      <c r="AT143" s="55">
        <f t="shared" si="828"/>
        <v>-0.36000000000000004</v>
      </c>
      <c r="AU143" s="55">
        <f t="shared" si="828"/>
        <v>-0.53</v>
      </c>
      <c r="AV143" s="50">
        <f t="shared" si="828"/>
        <v>35271807</v>
      </c>
      <c r="AW143" s="50">
        <f t="shared" si="828"/>
        <v>25496618</v>
      </c>
      <c r="AX143" s="50">
        <f t="shared" si="828"/>
        <v>484960</v>
      </c>
      <c r="AY143" s="50">
        <f t="shared" si="828"/>
        <v>8781773</v>
      </c>
      <c r="AZ143" s="50">
        <f t="shared" si="828"/>
        <v>254965</v>
      </c>
      <c r="BA143" s="50">
        <f t="shared" si="828"/>
        <v>253491</v>
      </c>
      <c r="BB143" s="55">
        <f t="shared" si="828"/>
        <v>50.953400000000002</v>
      </c>
      <c r="BC143" s="55">
        <f t="shared" si="828"/>
        <v>35.559899999999999</v>
      </c>
      <c r="BD143" s="55">
        <f t="shared" si="828"/>
        <v>15.393500000000001</v>
      </c>
      <c r="BE143" s="168">
        <f>AV143-H143</f>
        <v>386016</v>
      </c>
    </row>
    <row r="144" spans="1:57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9">
        <f t="shared" ref="H144:H148" si="829">I144+J144+K144+L144+M144</f>
        <v>72070669</v>
      </c>
      <c r="I144" s="9">
        <v>50924825</v>
      </c>
      <c r="J144" s="9"/>
      <c r="K144" s="9">
        <f t="shared" ref="K144:K148" si="830">ROUND(I144*33.8%,0)</f>
        <v>17212591</v>
      </c>
      <c r="L144" s="9">
        <f t="shared" ref="L144:L148" si="831">ROUND(I144*1%,0)</f>
        <v>509248</v>
      </c>
      <c r="M144" s="9">
        <v>3424005</v>
      </c>
      <c r="N144" s="105">
        <f>O144+P144</f>
        <v>90.721299999999999</v>
      </c>
      <c r="O144" s="105">
        <v>72.784700000000001</v>
      </c>
      <c r="P144" s="105">
        <v>17.936599999999999</v>
      </c>
      <c r="Q144" s="9">
        <f>OON!V144+OON!W144</f>
        <v>-137800</v>
      </c>
      <c r="R144" s="28">
        <v>2094060</v>
      </c>
      <c r="S144" s="28"/>
      <c r="T144" s="28"/>
      <c r="U144" s="28">
        <v>204648</v>
      </c>
      <c r="V144" s="28"/>
      <c r="W144" s="28"/>
      <c r="X144" s="9">
        <f t="shared" ref="X144:X148" si="832">SUM(Q144:W144)</f>
        <v>2160908</v>
      </c>
      <c r="Y144" s="9">
        <f>OON!K144</f>
        <v>355860</v>
      </c>
      <c r="Z144" s="9">
        <f t="shared" ref="Z144:Z148" si="833">Q144*-1</f>
        <v>137800</v>
      </c>
      <c r="AA144" s="9">
        <f>OON!O144+OON!S144</f>
        <v>0</v>
      </c>
      <c r="AB144" s="9">
        <f t="shared" ref="AB144:AB148" si="834">SUM(Y144:AA144)</f>
        <v>493660</v>
      </c>
      <c r="AC144" s="9">
        <f t="shared" ref="AC144:AC148" si="835">X144+AB144</f>
        <v>2654568</v>
      </c>
      <c r="AD144" s="9">
        <f t="shared" ref="AD144:AD148" si="836">ROUND((X144+Y144+Z144)*33.8%,0)</f>
        <v>897244</v>
      </c>
      <c r="AE144" s="9">
        <f t="shared" ref="AE144:AE148" si="837">ROUND(X144*1%,0)</f>
        <v>21609</v>
      </c>
      <c r="AF144" s="28"/>
      <c r="AG144" s="28">
        <v>-2822793</v>
      </c>
      <c r="AH144" s="28">
        <v>556</v>
      </c>
      <c r="AI144" s="9">
        <f t="shared" ref="AI144:AI148" si="838">AF144+AG144+AH144</f>
        <v>-2822237</v>
      </c>
      <c r="AJ144" s="46">
        <f>OON!AC144</f>
        <v>0</v>
      </c>
      <c r="AK144" s="46">
        <f>OON!AD144</f>
        <v>-0.21</v>
      </c>
      <c r="AL144" s="46">
        <v>4.6100000000000003</v>
      </c>
      <c r="AM144" s="46"/>
      <c r="AN144" s="46">
        <v>0.35</v>
      </c>
      <c r="AO144" s="46"/>
      <c r="AP144" s="46"/>
      <c r="AQ144" s="46"/>
      <c r="AR144" s="46"/>
      <c r="AS144" s="46">
        <f t="shared" ref="AS144:AS148" si="839">AJ144+AL144+AM144+AP144+AR144+AN144</f>
        <v>4.96</v>
      </c>
      <c r="AT144" s="46">
        <f t="shared" ref="AT144:AT148" si="840">AK144+AQ144+AO144</f>
        <v>-0.21</v>
      </c>
      <c r="AU144" s="46">
        <f t="shared" ref="AU144:AU148" si="841">AS144+AT144</f>
        <v>4.75</v>
      </c>
      <c r="AV144" s="9">
        <f t="shared" ref="AV144:AV148" si="842">AW144+AX144+AY144+AZ144+BA144</f>
        <v>72821853</v>
      </c>
      <c r="AW144" s="9">
        <f t="shared" ref="AW144:AW148" si="843">I144+X144</f>
        <v>53085733</v>
      </c>
      <c r="AX144" s="9">
        <f t="shared" ref="AX144:AX148" si="844">J144+AB144</f>
        <v>493660</v>
      </c>
      <c r="AY144" s="9">
        <f t="shared" ref="AY144:AY148" si="845">K144+AD144</f>
        <v>18109835</v>
      </c>
      <c r="AZ144" s="9">
        <f t="shared" ref="AZ144:AZ148" si="846">L144+AE144</f>
        <v>530857</v>
      </c>
      <c r="BA144" s="9">
        <f t="shared" ref="BA144:BA148" si="847">M144+AI144</f>
        <v>601768</v>
      </c>
      <c r="BB144" s="46">
        <f t="shared" ref="BB144:BB148" si="848">BC144+BD144</f>
        <v>95.471299999999985</v>
      </c>
      <c r="BC144" s="46">
        <f t="shared" ref="BC144:BC148" si="849">O144+AS144</f>
        <v>77.744699999999995</v>
      </c>
      <c r="BD144" s="46">
        <f t="shared" ref="BD144:BD148" si="850">P144+AT144</f>
        <v>17.726599999999998</v>
      </c>
      <c r="BE144" s="169"/>
    </row>
    <row r="145" spans="1:57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19">
        <v>3123</v>
      </c>
      <c r="F145" s="19" t="s">
        <v>109</v>
      </c>
      <c r="G145" s="19" t="s">
        <v>95</v>
      </c>
      <c r="H145" s="9">
        <f t="shared" si="829"/>
        <v>0</v>
      </c>
      <c r="I145" s="9"/>
      <c r="J145" s="9"/>
      <c r="K145" s="9">
        <f t="shared" si="830"/>
        <v>0</v>
      </c>
      <c r="L145" s="9">
        <f t="shared" si="831"/>
        <v>0</v>
      </c>
      <c r="M145" s="9"/>
      <c r="N145" s="105"/>
      <c r="O145" s="105"/>
      <c r="P145" s="105"/>
      <c r="Q145" s="9">
        <f>OON!V145+OON!W145</f>
        <v>0</v>
      </c>
      <c r="R145" s="49"/>
      <c r="S145" s="49"/>
      <c r="T145" s="49"/>
      <c r="U145" s="49"/>
      <c r="V145" s="49"/>
      <c r="W145" s="49"/>
      <c r="X145" s="9">
        <f t="shared" si="832"/>
        <v>0</v>
      </c>
      <c r="Y145" s="9">
        <f>OON!K145</f>
        <v>0</v>
      </c>
      <c r="Z145" s="9">
        <f t="shared" si="833"/>
        <v>0</v>
      </c>
      <c r="AA145" s="9">
        <f>OON!O145+OON!S145</f>
        <v>0</v>
      </c>
      <c r="AB145" s="9">
        <f t="shared" si="834"/>
        <v>0</v>
      </c>
      <c r="AC145" s="9">
        <f t="shared" si="835"/>
        <v>0</v>
      </c>
      <c r="AD145" s="9">
        <f t="shared" si="836"/>
        <v>0</v>
      </c>
      <c r="AE145" s="9">
        <f t="shared" si="837"/>
        <v>0</v>
      </c>
      <c r="AF145" s="49"/>
      <c r="AG145" s="49"/>
      <c r="AH145" s="49"/>
      <c r="AI145" s="9">
        <f t="shared" si="838"/>
        <v>0</v>
      </c>
      <c r="AJ145" s="46">
        <f>OON!AC145</f>
        <v>0</v>
      </c>
      <c r="AK145" s="46">
        <f>OON!AD145</f>
        <v>0</v>
      </c>
      <c r="AL145" s="46"/>
      <c r="AM145" s="46"/>
      <c r="AN145" s="46"/>
      <c r="AO145" s="46"/>
      <c r="AP145" s="46"/>
      <c r="AQ145" s="46"/>
      <c r="AR145" s="46"/>
      <c r="AS145" s="46">
        <f t="shared" si="839"/>
        <v>0</v>
      </c>
      <c r="AT145" s="46">
        <f t="shared" si="840"/>
        <v>0</v>
      </c>
      <c r="AU145" s="46">
        <f t="shared" si="841"/>
        <v>0</v>
      </c>
      <c r="AV145" s="9">
        <f t="shared" si="842"/>
        <v>0</v>
      </c>
      <c r="AW145" s="9">
        <f t="shared" si="843"/>
        <v>0</v>
      </c>
      <c r="AX145" s="9">
        <f t="shared" si="844"/>
        <v>0</v>
      </c>
      <c r="AY145" s="9">
        <f t="shared" si="845"/>
        <v>0</v>
      </c>
      <c r="AZ145" s="9">
        <f t="shared" si="846"/>
        <v>0</v>
      </c>
      <c r="BA145" s="9">
        <f t="shared" si="847"/>
        <v>0</v>
      </c>
      <c r="BB145" s="46">
        <f t="shared" si="848"/>
        <v>0</v>
      </c>
      <c r="BC145" s="46">
        <f t="shared" si="849"/>
        <v>0</v>
      </c>
      <c r="BD145" s="46">
        <f t="shared" si="850"/>
        <v>0</v>
      </c>
      <c r="BE145" s="169"/>
    </row>
    <row r="146" spans="1:57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95</v>
      </c>
      <c r="H146" s="9">
        <f t="shared" si="829"/>
        <v>4232843</v>
      </c>
      <c r="I146" s="9">
        <v>3117541</v>
      </c>
      <c r="J146" s="9"/>
      <c r="K146" s="9">
        <f t="shared" si="830"/>
        <v>1053729</v>
      </c>
      <c r="L146" s="9">
        <f t="shared" si="831"/>
        <v>31175</v>
      </c>
      <c r="M146" s="9">
        <v>30398</v>
      </c>
      <c r="N146" s="105">
        <v>10.02</v>
      </c>
      <c r="O146" s="105">
        <v>0</v>
      </c>
      <c r="P146" s="105">
        <f t="shared" ref="P146:P147" si="851">N146</f>
        <v>10.02</v>
      </c>
      <c r="Q146" s="9">
        <f>OON!V146+OON!W146</f>
        <v>-65000</v>
      </c>
      <c r="R146" s="49"/>
      <c r="S146" s="49"/>
      <c r="T146" s="49"/>
      <c r="U146" s="49"/>
      <c r="V146" s="49"/>
      <c r="W146" s="49"/>
      <c r="X146" s="9">
        <f t="shared" si="832"/>
        <v>-65000</v>
      </c>
      <c r="Y146" s="9">
        <f>OON!K146</f>
        <v>0</v>
      </c>
      <c r="Z146" s="9">
        <f t="shared" si="833"/>
        <v>65000</v>
      </c>
      <c r="AA146" s="9">
        <f>OON!O146+OON!S146</f>
        <v>0</v>
      </c>
      <c r="AB146" s="9">
        <f t="shared" si="834"/>
        <v>65000</v>
      </c>
      <c r="AC146" s="9">
        <f t="shared" si="835"/>
        <v>0</v>
      </c>
      <c r="AD146" s="9">
        <f t="shared" si="836"/>
        <v>0</v>
      </c>
      <c r="AE146" s="9">
        <f t="shared" si="837"/>
        <v>-650</v>
      </c>
      <c r="AF146" s="49"/>
      <c r="AG146" s="49"/>
      <c r="AH146" s="49"/>
      <c r="AI146" s="9">
        <f t="shared" si="838"/>
        <v>0</v>
      </c>
      <c r="AJ146" s="46">
        <f>OON!AC146</f>
        <v>0</v>
      </c>
      <c r="AK146" s="46">
        <f>OON!AD146</f>
        <v>-0.21</v>
      </c>
      <c r="AL146" s="46"/>
      <c r="AM146" s="46"/>
      <c r="AN146" s="46"/>
      <c r="AO146" s="46"/>
      <c r="AP146" s="46"/>
      <c r="AQ146" s="46"/>
      <c r="AR146" s="46"/>
      <c r="AS146" s="46">
        <f t="shared" si="839"/>
        <v>0</v>
      </c>
      <c r="AT146" s="46">
        <f t="shared" si="840"/>
        <v>-0.21</v>
      </c>
      <c r="AU146" s="46">
        <f t="shared" si="841"/>
        <v>-0.21</v>
      </c>
      <c r="AV146" s="9">
        <f t="shared" si="842"/>
        <v>4232193</v>
      </c>
      <c r="AW146" s="9">
        <f t="shared" si="843"/>
        <v>3052541</v>
      </c>
      <c r="AX146" s="9">
        <f t="shared" si="844"/>
        <v>65000</v>
      </c>
      <c r="AY146" s="9">
        <f t="shared" si="845"/>
        <v>1053729</v>
      </c>
      <c r="AZ146" s="9">
        <f t="shared" si="846"/>
        <v>30525</v>
      </c>
      <c r="BA146" s="9">
        <f t="shared" si="847"/>
        <v>30398</v>
      </c>
      <c r="BB146" s="46">
        <f t="shared" si="848"/>
        <v>9.8099999999999987</v>
      </c>
      <c r="BC146" s="46">
        <f t="shared" si="849"/>
        <v>0</v>
      </c>
      <c r="BD146" s="46">
        <f t="shared" si="850"/>
        <v>9.8099999999999987</v>
      </c>
      <c r="BE146" s="169"/>
    </row>
    <row r="147" spans="1:57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95</v>
      </c>
      <c r="H147" s="9">
        <f t="shared" si="829"/>
        <v>503282</v>
      </c>
      <c r="I147" s="9">
        <v>369092</v>
      </c>
      <c r="J147" s="9"/>
      <c r="K147" s="9">
        <f t="shared" si="830"/>
        <v>124753</v>
      </c>
      <c r="L147" s="9">
        <f t="shared" si="831"/>
        <v>3691</v>
      </c>
      <c r="M147" s="9">
        <v>5746</v>
      </c>
      <c r="N147" s="105">
        <v>1.19</v>
      </c>
      <c r="O147" s="105">
        <v>0</v>
      </c>
      <c r="P147" s="105">
        <f t="shared" si="851"/>
        <v>1.19</v>
      </c>
      <c r="Q147" s="9">
        <f>OON!V147+OON!W147</f>
        <v>0</v>
      </c>
      <c r="R147" s="49"/>
      <c r="S147" s="49"/>
      <c r="T147" s="49"/>
      <c r="U147" s="49"/>
      <c r="V147" s="49"/>
      <c r="W147" s="49"/>
      <c r="X147" s="9">
        <f t="shared" si="832"/>
        <v>0</v>
      </c>
      <c r="Y147" s="9">
        <f>OON!K147</f>
        <v>0</v>
      </c>
      <c r="Z147" s="9">
        <f t="shared" si="833"/>
        <v>0</v>
      </c>
      <c r="AA147" s="9">
        <f>OON!O147+OON!S147</f>
        <v>0</v>
      </c>
      <c r="AB147" s="9">
        <f t="shared" si="834"/>
        <v>0</v>
      </c>
      <c r="AC147" s="9">
        <f t="shared" si="835"/>
        <v>0</v>
      </c>
      <c r="AD147" s="9">
        <f t="shared" si="836"/>
        <v>0</v>
      </c>
      <c r="AE147" s="9">
        <f t="shared" si="837"/>
        <v>0</v>
      </c>
      <c r="AF147" s="49"/>
      <c r="AG147" s="49"/>
      <c r="AH147" s="49"/>
      <c r="AI147" s="9">
        <f t="shared" si="838"/>
        <v>0</v>
      </c>
      <c r="AJ147" s="46">
        <f>OON!AC147</f>
        <v>0</v>
      </c>
      <c r="AK147" s="46">
        <f>OON!AD147</f>
        <v>0</v>
      </c>
      <c r="AL147" s="46"/>
      <c r="AM147" s="46"/>
      <c r="AN147" s="46"/>
      <c r="AO147" s="46"/>
      <c r="AP147" s="46"/>
      <c r="AQ147" s="46"/>
      <c r="AR147" s="46"/>
      <c r="AS147" s="46">
        <f t="shared" si="839"/>
        <v>0</v>
      </c>
      <c r="AT147" s="46">
        <f t="shared" si="840"/>
        <v>0</v>
      </c>
      <c r="AU147" s="46">
        <f t="shared" si="841"/>
        <v>0</v>
      </c>
      <c r="AV147" s="9">
        <f t="shared" si="842"/>
        <v>503282</v>
      </c>
      <c r="AW147" s="9">
        <f t="shared" si="843"/>
        <v>369092</v>
      </c>
      <c r="AX147" s="9">
        <f t="shared" si="844"/>
        <v>0</v>
      </c>
      <c r="AY147" s="9">
        <f t="shared" si="845"/>
        <v>124753</v>
      </c>
      <c r="AZ147" s="9">
        <f t="shared" si="846"/>
        <v>3691</v>
      </c>
      <c r="BA147" s="9">
        <f t="shared" si="847"/>
        <v>5746</v>
      </c>
      <c r="BB147" s="46">
        <f t="shared" si="848"/>
        <v>1.19</v>
      </c>
      <c r="BC147" s="46">
        <f t="shared" si="849"/>
        <v>0</v>
      </c>
      <c r="BD147" s="46">
        <f t="shared" si="850"/>
        <v>1.19</v>
      </c>
      <c r="BE147" s="169"/>
    </row>
    <row r="148" spans="1:57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95</v>
      </c>
      <c r="H148" s="9">
        <f t="shared" si="829"/>
        <v>4296275</v>
      </c>
      <c r="I148" s="9">
        <v>3166428</v>
      </c>
      <c r="J148" s="9"/>
      <c r="K148" s="9">
        <f t="shared" si="830"/>
        <v>1070253</v>
      </c>
      <c r="L148" s="9">
        <f t="shared" si="831"/>
        <v>31664</v>
      </c>
      <c r="M148" s="9">
        <v>27930</v>
      </c>
      <c r="N148" s="105">
        <v>7.36</v>
      </c>
      <c r="O148" s="105">
        <v>5.07</v>
      </c>
      <c r="P148" s="105">
        <f>N148-O148</f>
        <v>2.29</v>
      </c>
      <c r="Q148" s="9">
        <f>OON!V148+OON!W148</f>
        <v>0</v>
      </c>
      <c r="R148" s="49"/>
      <c r="S148" s="49"/>
      <c r="T148" s="49"/>
      <c r="U148" s="49"/>
      <c r="V148" s="49"/>
      <c r="W148" s="49"/>
      <c r="X148" s="9">
        <f t="shared" si="832"/>
        <v>0</v>
      </c>
      <c r="Y148" s="9">
        <f>OON!K148</f>
        <v>0</v>
      </c>
      <c r="Z148" s="9">
        <f t="shared" si="833"/>
        <v>0</v>
      </c>
      <c r="AA148" s="9">
        <f>OON!O148+OON!S148</f>
        <v>0</v>
      </c>
      <c r="AB148" s="9">
        <f t="shared" si="834"/>
        <v>0</v>
      </c>
      <c r="AC148" s="9">
        <f t="shared" si="835"/>
        <v>0</v>
      </c>
      <c r="AD148" s="9">
        <f t="shared" si="836"/>
        <v>0</v>
      </c>
      <c r="AE148" s="9">
        <f t="shared" si="837"/>
        <v>0</v>
      </c>
      <c r="AF148" s="49"/>
      <c r="AG148" s="49"/>
      <c r="AH148" s="49"/>
      <c r="AI148" s="9">
        <f t="shared" si="838"/>
        <v>0</v>
      </c>
      <c r="AJ148" s="46">
        <f>OON!AC148</f>
        <v>0</v>
      </c>
      <c r="AK148" s="46">
        <f>OON!AD148</f>
        <v>0</v>
      </c>
      <c r="AL148" s="46"/>
      <c r="AM148" s="46"/>
      <c r="AN148" s="46"/>
      <c r="AO148" s="46"/>
      <c r="AP148" s="46"/>
      <c r="AQ148" s="46"/>
      <c r="AR148" s="46"/>
      <c r="AS148" s="46">
        <f t="shared" si="839"/>
        <v>0</v>
      </c>
      <c r="AT148" s="46">
        <f t="shared" si="840"/>
        <v>0</v>
      </c>
      <c r="AU148" s="46">
        <f t="shared" si="841"/>
        <v>0</v>
      </c>
      <c r="AV148" s="9">
        <f t="shared" si="842"/>
        <v>4296275</v>
      </c>
      <c r="AW148" s="9">
        <f t="shared" si="843"/>
        <v>3166428</v>
      </c>
      <c r="AX148" s="9">
        <f t="shared" si="844"/>
        <v>0</v>
      </c>
      <c r="AY148" s="9">
        <f t="shared" si="845"/>
        <v>1070253</v>
      </c>
      <c r="AZ148" s="9">
        <f t="shared" si="846"/>
        <v>31664</v>
      </c>
      <c r="BA148" s="9">
        <f t="shared" si="847"/>
        <v>27930</v>
      </c>
      <c r="BB148" s="46">
        <f t="shared" si="848"/>
        <v>7.36</v>
      </c>
      <c r="BC148" s="46">
        <f t="shared" si="849"/>
        <v>5.07</v>
      </c>
      <c r="BD148" s="46">
        <f t="shared" si="850"/>
        <v>2.29</v>
      </c>
      <c r="BE148" s="169"/>
    </row>
    <row r="149" spans="1:57" x14ac:dyDescent="0.25">
      <c r="A149" s="29">
        <v>1448</v>
      </c>
      <c r="B149" s="30">
        <v>600010678</v>
      </c>
      <c r="C149" s="31"/>
      <c r="D149" s="32" t="s">
        <v>175</v>
      </c>
      <c r="E149" s="30"/>
      <c r="F149" s="30"/>
      <c r="G149" s="31"/>
      <c r="H149" s="50">
        <f t="shared" ref="H149:O149" si="852">SUM(H144:H148)</f>
        <v>81103069</v>
      </c>
      <c r="I149" s="50">
        <f t="shared" si="852"/>
        <v>57577886</v>
      </c>
      <c r="J149" s="50">
        <f t="shared" si="852"/>
        <v>0</v>
      </c>
      <c r="K149" s="50">
        <f t="shared" si="852"/>
        <v>19461326</v>
      </c>
      <c r="L149" s="50">
        <f t="shared" si="852"/>
        <v>575778</v>
      </c>
      <c r="M149" s="50">
        <f t="shared" si="852"/>
        <v>3488079</v>
      </c>
      <c r="N149" s="107">
        <f t="shared" si="852"/>
        <v>109.29129999999999</v>
      </c>
      <c r="O149" s="107">
        <f t="shared" si="852"/>
        <v>77.854700000000008</v>
      </c>
      <c r="P149" s="107">
        <f t="shared" ref="P149" si="853">SUM(P144:P148)</f>
        <v>31.436599999999999</v>
      </c>
      <c r="Q149" s="50">
        <f t="shared" ref="Q149:BD149" si="854">SUM(Q144:Q148)</f>
        <v>-202800</v>
      </c>
      <c r="R149" s="50">
        <f t="shared" si="854"/>
        <v>2094060</v>
      </c>
      <c r="S149" s="50">
        <f t="shared" si="854"/>
        <v>0</v>
      </c>
      <c r="T149" s="50">
        <f t="shared" si="854"/>
        <v>0</v>
      </c>
      <c r="U149" s="50">
        <f t="shared" si="854"/>
        <v>204648</v>
      </c>
      <c r="V149" s="50">
        <f t="shared" si="854"/>
        <v>0</v>
      </c>
      <c r="W149" s="50">
        <f t="shared" si="854"/>
        <v>0</v>
      </c>
      <c r="X149" s="50">
        <f t="shared" si="854"/>
        <v>2095908</v>
      </c>
      <c r="Y149" s="50">
        <f t="shared" si="854"/>
        <v>355860</v>
      </c>
      <c r="Z149" s="50">
        <f t="shared" si="854"/>
        <v>202800</v>
      </c>
      <c r="AA149" s="50">
        <f t="shared" si="854"/>
        <v>0</v>
      </c>
      <c r="AB149" s="50">
        <f t="shared" si="854"/>
        <v>558660</v>
      </c>
      <c r="AC149" s="50">
        <f t="shared" si="854"/>
        <v>2654568</v>
      </c>
      <c r="AD149" s="50">
        <f t="shared" si="854"/>
        <v>897244</v>
      </c>
      <c r="AE149" s="50">
        <f t="shared" si="854"/>
        <v>20959</v>
      </c>
      <c r="AF149" s="50">
        <f t="shared" si="854"/>
        <v>0</v>
      </c>
      <c r="AG149" s="50">
        <f t="shared" si="854"/>
        <v>-2822793</v>
      </c>
      <c r="AH149" s="50">
        <f t="shared" si="854"/>
        <v>556</v>
      </c>
      <c r="AI149" s="50">
        <f t="shared" si="854"/>
        <v>-2822237</v>
      </c>
      <c r="AJ149" s="55">
        <f t="shared" si="854"/>
        <v>0</v>
      </c>
      <c r="AK149" s="55">
        <f t="shared" si="854"/>
        <v>-0.42</v>
      </c>
      <c r="AL149" s="55">
        <f t="shared" si="854"/>
        <v>4.6100000000000003</v>
      </c>
      <c r="AM149" s="55">
        <f t="shared" si="854"/>
        <v>0</v>
      </c>
      <c r="AN149" s="55">
        <f t="shared" si="854"/>
        <v>0.35</v>
      </c>
      <c r="AO149" s="55">
        <f t="shared" si="854"/>
        <v>0</v>
      </c>
      <c r="AP149" s="55">
        <f t="shared" si="854"/>
        <v>0</v>
      </c>
      <c r="AQ149" s="55">
        <f t="shared" si="854"/>
        <v>0</v>
      </c>
      <c r="AR149" s="55">
        <f t="shared" si="854"/>
        <v>0</v>
      </c>
      <c r="AS149" s="55">
        <f t="shared" si="854"/>
        <v>4.96</v>
      </c>
      <c r="AT149" s="55">
        <f t="shared" si="854"/>
        <v>-0.42</v>
      </c>
      <c r="AU149" s="55">
        <f t="shared" si="854"/>
        <v>4.54</v>
      </c>
      <c r="AV149" s="50">
        <f t="shared" si="854"/>
        <v>81853603</v>
      </c>
      <c r="AW149" s="50">
        <f t="shared" si="854"/>
        <v>59673794</v>
      </c>
      <c r="AX149" s="50">
        <f t="shared" si="854"/>
        <v>558660</v>
      </c>
      <c r="AY149" s="50">
        <f t="shared" si="854"/>
        <v>20358570</v>
      </c>
      <c r="AZ149" s="50">
        <f t="shared" si="854"/>
        <v>596737</v>
      </c>
      <c r="BA149" s="50">
        <f t="shared" si="854"/>
        <v>665842</v>
      </c>
      <c r="BB149" s="55">
        <f t="shared" si="854"/>
        <v>113.83129999999998</v>
      </c>
      <c r="BC149" s="55">
        <f t="shared" si="854"/>
        <v>82.814699999999988</v>
      </c>
      <c r="BD149" s="55">
        <f t="shared" si="854"/>
        <v>31.016599999999997</v>
      </c>
      <c r="BE149" s="168">
        <f>AV149-H149</f>
        <v>750534</v>
      </c>
    </row>
    <row r="150" spans="1:57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6">
        <v>3124</v>
      </c>
      <c r="F150" s="6" t="s">
        <v>77</v>
      </c>
      <c r="G150" s="6" t="s">
        <v>19</v>
      </c>
      <c r="H150" s="9">
        <f t="shared" ref="H150:H155" si="855">I150+J150+K150+L150+M150</f>
        <v>46627284</v>
      </c>
      <c r="I150" s="9">
        <v>34317214</v>
      </c>
      <c r="J150" s="9"/>
      <c r="K150" s="9">
        <f t="shared" ref="K150:K155" si="856">ROUND(I150*33.8%,0)</f>
        <v>11599218</v>
      </c>
      <c r="L150" s="9">
        <f t="shared" ref="L150:L155" si="857">ROUND(I150*1%,0)</f>
        <v>343172</v>
      </c>
      <c r="M150" s="9">
        <v>367680</v>
      </c>
      <c r="N150" s="105">
        <f>O150+P150</f>
        <v>57.388400000000004</v>
      </c>
      <c r="O150" s="105">
        <v>44.928400000000003</v>
      </c>
      <c r="P150" s="105">
        <v>12.459999999999999</v>
      </c>
      <c r="Q150" s="9">
        <f>OON!V150+OON!W150</f>
        <v>-211250</v>
      </c>
      <c r="R150" s="28"/>
      <c r="S150" s="28"/>
      <c r="T150" s="28"/>
      <c r="U150" s="28"/>
      <c r="V150" s="28"/>
      <c r="W150" s="28"/>
      <c r="X150" s="9">
        <f t="shared" ref="X150:X155" si="858">SUM(Q150:W150)</f>
        <v>-211250</v>
      </c>
      <c r="Y150" s="9">
        <f>OON!K150</f>
        <v>13180</v>
      </c>
      <c r="Z150" s="9">
        <f t="shared" ref="Z150:Z155" si="859">Q150*-1</f>
        <v>211250</v>
      </c>
      <c r="AA150" s="9">
        <f>OON!O150+OON!S150</f>
        <v>0</v>
      </c>
      <c r="AB150" s="9">
        <f t="shared" ref="AB150:AB155" si="860">SUM(Y150:AA150)</f>
        <v>224430</v>
      </c>
      <c r="AC150" s="9">
        <f t="shared" ref="AC150:AC155" si="861">X150+AB150</f>
        <v>13180</v>
      </c>
      <c r="AD150" s="9">
        <f t="shared" ref="AD150:AD155" si="862">ROUND((X150+Y150+Z150)*33.8%,0)</f>
        <v>4455</v>
      </c>
      <c r="AE150" s="9">
        <f t="shared" ref="AE150:AE155" si="863">ROUND(X150*1%,0)</f>
        <v>-2113</v>
      </c>
      <c r="AF150" s="28"/>
      <c r="AG150" s="28"/>
      <c r="AH150" s="28"/>
      <c r="AI150" s="9">
        <f t="shared" ref="AI150:AI155" si="864">AF150+AG150+AH150</f>
        <v>0</v>
      </c>
      <c r="AJ150" s="46">
        <f>OON!AC150</f>
        <v>0</v>
      </c>
      <c r="AK150" s="46">
        <f>OON!AD150</f>
        <v>-0.42</v>
      </c>
      <c r="AL150" s="46"/>
      <c r="AM150" s="46"/>
      <c r="AN150" s="46"/>
      <c r="AO150" s="46"/>
      <c r="AP150" s="46"/>
      <c r="AQ150" s="46"/>
      <c r="AR150" s="46"/>
      <c r="AS150" s="46">
        <f t="shared" ref="AS150:AS155" si="865">AJ150+AL150+AM150+AP150+AR150+AN150</f>
        <v>0</v>
      </c>
      <c r="AT150" s="46">
        <f t="shared" ref="AT150:AT155" si="866">AK150+AQ150+AO150</f>
        <v>-0.42</v>
      </c>
      <c r="AU150" s="46">
        <f t="shared" ref="AU150:AU155" si="867">AS150+AT150</f>
        <v>-0.42</v>
      </c>
      <c r="AV150" s="9">
        <f t="shared" ref="AV150:AV155" si="868">AW150+AX150+AY150+AZ150+BA150</f>
        <v>46642806</v>
      </c>
      <c r="AW150" s="9">
        <f t="shared" ref="AW150:AW155" si="869">I150+X150</f>
        <v>34105964</v>
      </c>
      <c r="AX150" s="9">
        <f t="shared" ref="AX150:AX155" si="870">J150+AB150</f>
        <v>224430</v>
      </c>
      <c r="AY150" s="9">
        <f t="shared" ref="AY150:AY155" si="871">K150+AD150</f>
        <v>11603673</v>
      </c>
      <c r="AZ150" s="9">
        <f t="shared" ref="AZ150:AZ155" si="872">L150+AE150</f>
        <v>341059</v>
      </c>
      <c r="BA150" s="9">
        <f t="shared" ref="BA150:BA155" si="873">M150+AI150</f>
        <v>367680</v>
      </c>
      <c r="BB150" s="46">
        <f t="shared" ref="BB150:BB155" si="874">BC150+BD150</f>
        <v>56.968400000000003</v>
      </c>
      <c r="BC150" s="46">
        <f t="shared" ref="BC150:BC155" si="875">O150+AS150</f>
        <v>44.928400000000003</v>
      </c>
      <c r="BD150" s="46">
        <f t="shared" ref="BD150:BD155" si="876">P150+AT150</f>
        <v>12.04</v>
      </c>
      <c r="BE150" s="169"/>
    </row>
    <row r="151" spans="1:57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9">
        <f t="shared" si="855"/>
        <v>1185545</v>
      </c>
      <c r="I151" s="9">
        <v>879484</v>
      </c>
      <c r="J151" s="9"/>
      <c r="K151" s="9">
        <f t="shared" si="856"/>
        <v>297266</v>
      </c>
      <c r="L151" s="9">
        <f t="shared" si="857"/>
        <v>8795</v>
      </c>
      <c r="M151" s="9">
        <v>0</v>
      </c>
      <c r="N151" s="105">
        <f>O151+P151</f>
        <v>2.6110000000000002</v>
      </c>
      <c r="O151" s="105">
        <v>2.6110000000000002</v>
      </c>
      <c r="P151" s="105">
        <v>0</v>
      </c>
      <c r="Q151" s="9">
        <f>OON!V151+OON!W151</f>
        <v>0</v>
      </c>
      <c r="R151" s="9"/>
      <c r="S151" s="9"/>
      <c r="T151" s="9"/>
      <c r="U151" s="9"/>
      <c r="V151" s="9"/>
      <c r="W151" s="9"/>
      <c r="X151" s="9">
        <f t="shared" si="858"/>
        <v>0</v>
      </c>
      <c r="Y151" s="9">
        <f>OON!K151</f>
        <v>0</v>
      </c>
      <c r="Z151" s="9">
        <f t="shared" si="859"/>
        <v>0</v>
      </c>
      <c r="AA151" s="9">
        <f>OON!O151+OON!S151</f>
        <v>0</v>
      </c>
      <c r="AB151" s="9">
        <f t="shared" si="860"/>
        <v>0</v>
      </c>
      <c r="AC151" s="9">
        <f t="shared" si="861"/>
        <v>0</v>
      </c>
      <c r="AD151" s="9">
        <f t="shared" si="862"/>
        <v>0</v>
      </c>
      <c r="AE151" s="9">
        <f t="shared" si="863"/>
        <v>0</v>
      </c>
      <c r="AF151" s="9"/>
      <c r="AG151" s="9"/>
      <c r="AH151" s="9"/>
      <c r="AI151" s="9">
        <f t="shared" si="864"/>
        <v>0</v>
      </c>
      <c r="AJ151" s="46">
        <f>OON!AC151</f>
        <v>0</v>
      </c>
      <c r="AK151" s="46">
        <f>OON!AD151</f>
        <v>0</v>
      </c>
      <c r="AL151" s="46"/>
      <c r="AM151" s="46"/>
      <c r="AN151" s="46"/>
      <c r="AO151" s="46"/>
      <c r="AP151" s="46"/>
      <c r="AQ151" s="46"/>
      <c r="AR151" s="46"/>
      <c r="AS151" s="46">
        <f t="shared" si="865"/>
        <v>0</v>
      </c>
      <c r="AT151" s="46">
        <f t="shared" si="866"/>
        <v>0</v>
      </c>
      <c r="AU151" s="46">
        <f t="shared" si="867"/>
        <v>0</v>
      </c>
      <c r="AV151" s="9">
        <f t="shared" si="868"/>
        <v>1185545</v>
      </c>
      <c r="AW151" s="9">
        <f t="shared" si="869"/>
        <v>879484</v>
      </c>
      <c r="AX151" s="9">
        <f t="shared" si="870"/>
        <v>0</v>
      </c>
      <c r="AY151" s="9">
        <f t="shared" si="871"/>
        <v>297266</v>
      </c>
      <c r="AZ151" s="9">
        <f t="shared" si="872"/>
        <v>8795</v>
      </c>
      <c r="BA151" s="9">
        <f t="shared" si="873"/>
        <v>0</v>
      </c>
      <c r="BB151" s="46">
        <f t="shared" si="874"/>
        <v>2.6110000000000002</v>
      </c>
      <c r="BC151" s="46">
        <f t="shared" si="875"/>
        <v>2.6110000000000002</v>
      </c>
      <c r="BD151" s="46">
        <f t="shared" si="876"/>
        <v>0</v>
      </c>
      <c r="BE151" s="169"/>
    </row>
    <row r="152" spans="1:57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109</v>
      </c>
      <c r="G152" s="19" t="s">
        <v>95</v>
      </c>
      <c r="H152" s="9">
        <f t="shared" si="855"/>
        <v>0</v>
      </c>
      <c r="I152" s="9"/>
      <c r="J152" s="9"/>
      <c r="K152" s="9">
        <f t="shared" si="856"/>
        <v>0</v>
      </c>
      <c r="L152" s="9">
        <f t="shared" si="857"/>
        <v>0</v>
      </c>
      <c r="M152" s="9"/>
      <c r="N152" s="105"/>
      <c r="O152" s="105"/>
      <c r="P152" s="105"/>
      <c r="Q152" s="9">
        <f>OON!V152+OON!W152</f>
        <v>0</v>
      </c>
      <c r="R152" s="49"/>
      <c r="S152" s="49">
        <v>2141828</v>
      </c>
      <c r="T152" s="49"/>
      <c r="U152" s="49"/>
      <c r="V152" s="49"/>
      <c r="W152" s="49"/>
      <c r="X152" s="9">
        <f t="shared" si="858"/>
        <v>2141828</v>
      </c>
      <c r="Y152" s="9">
        <f>OON!K152</f>
        <v>0</v>
      </c>
      <c r="Z152" s="9">
        <f t="shared" si="859"/>
        <v>0</v>
      </c>
      <c r="AA152" s="9">
        <f>OON!O152+OON!S152</f>
        <v>0</v>
      </c>
      <c r="AB152" s="9">
        <f t="shared" si="860"/>
        <v>0</v>
      </c>
      <c r="AC152" s="9">
        <f t="shared" si="861"/>
        <v>2141828</v>
      </c>
      <c r="AD152" s="9">
        <f t="shared" si="862"/>
        <v>723938</v>
      </c>
      <c r="AE152" s="9">
        <f t="shared" si="863"/>
        <v>21418</v>
      </c>
      <c r="AF152" s="49">
        <v>2000</v>
      </c>
      <c r="AG152" s="49"/>
      <c r="AH152" s="49"/>
      <c r="AI152" s="9">
        <f t="shared" si="864"/>
        <v>2000</v>
      </c>
      <c r="AJ152" s="46">
        <f>OON!AC152</f>
        <v>0</v>
      </c>
      <c r="AK152" s="46">
        <f>OON!AD152</f>
        <v>0</v>
      </c>
      <c r="AL152" s="46"/>
      <c r="AM152" s="46">
        <v>6.3</v>
      </c>
      <c r="AN152" s="46"/>
      <c r="AO152" s="46"/>
      <c r="AP152" s="46"/>
      <c r="AQ152" s="46"/>
      <c r="AR152" s="46"/>
      <c r="AS152" s="46">
        <f t="shared" si="865"/>
        <v>6.3</v>
      </c>
      <c r="AT152" s="46">
        <f t="shared" si="866"/>
        <v>0</v>
      </c>
      <c r="AU152" s="46">
        <f t="shared" si="867"/>
        <v>6.3</v>
      </c>
      <c r="AV152" s="9">
        <f t="shared" si="868"/>
        <v>2889184</v>
      </c>
      <c r="AW152" s="9">
        <f t="shared" si="869"/>
        <v>2141828</v>
      </c>
      <c r="AX152" s="9">
        <f t="shared" si="870"/>
        <v>0</v>
      </c>
      <c r="AY152" s="9">
        <f t="shared" si="871"/>
        <v>723938</v>
      </c>
      <c r="AZ152" s="9">
        <f t="shared" si="872"/>
        <v>21418</v>
      </c>
      <c r="BA152" s="9">
        <f t="shared" si="873"/>
        <v>2000</v>
      </c>
      <c r="BB152" s="46">
        <f t="shared" si="874"/>
        <v>6.3</v>
      </c>
      <c r="BC152" s="46">
        <f t="shared" si="875"/>
        <v>6.3</v>
      </c>
      <c r="BD152" s="46">
        <f t="shared" si="876"/>
        <v>0</v>
      </c>
      <c r="BE152" s="169"/>
    </row>
    <row r="153" spans="1:57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7" t="s">
        <v>95</v>
      </c>
      <c r="H153" s="9">
        <f t="shared" si="855"/>
        <v>2615843</v>
      </c>
      <c r="I153" s="9">
        <v>1929028</v>
      </c>
      <c r="J153" s="9"/>
      <c r="K153" s="9">
        <f t="shared" si="856"/>
        <v>652011</v>
      </c>
      <c r="L153" s="9">
        <f t="shared" si="857"/>
        <v>19290</v>
      </c>
      <c r="M153" s="9">
        <v>15514</v>
      </c>
      <c r="N153" s="105">
        <v>6.2</v>
      </c>
      <c r="O153" s="105">
        <v>0</v>
      </c>
      <c r="P153" s="105">
        <f>N153</f>
        <v>6.2</v>
      </c>
      <c r="Q153" s="9">
        <f>OON!V153+OON!W153</f>
        <v>0</v>
      </c>
      <c r="R153" s="49"/>
      <c r="S153" s="49"/>
      <c r="T153" s="49"/>
      <c r="U153" s="49"/>
      <c r="V153" s="49"/>
      <c r="W153" s="49"/>
      <c r="X153" s="9">
        <f t="shared" si="858"/>
        <v>0</v>
      </c>
      <c r="Y153" s="9">
        <f>OON!K153</f>
        <v>0</v>
      </c>
      <c r="Z153" s="9">
        <f t="shared" si="859"/>
        <v>0</v>
      </c>
      <c r="AA153" s="9">
        <f>OON!O153+OON!S153</f>
        <v>0</v>
      </c>
      <c r="AB153" s="9">
        <f t="shared" si="860"/>
        <v>0</v>
      </c>
      <c r="AC153" s="9">
        <f t="shared" si="861"/>
        <v>0</v>
      </c>
      <c r="AD153" s="9">
        <f t="shared" si="862"/>
        <v>0</v>
      </c>
      <c r="AE153" s="9">
        <f t="shared" si="863"/>
        <v>0</v>
      </c>
      <c r="AF153" s="49"/>
      <c r="AG153" s="49"/>
      <c r="AH153" s="49"/>
      <c r="AI153" s="9">
        <f t="shared" si="864"/>
        <v>0</v>
      </c>
      <c r="AJ153" s="46">
        <f>OON!AC153</f>
        <v>0</v>
      </c>
      <c r="AK153" s="46">
        <f>OON!AD153</f>
        <v>0</v>
      </c>
      <c r="AL153" s="46"/>
      <c r="AM153" s="46"/>
      <c r="AN153" s="46"/>
      <c r="AO153" s="46"/>
      <c r="AP153" s="46"/>
      <c r="AQ153" s="46"/>
      <c r="AR153" s="46"/>
      <c r="AS153" s="46">
        <f t="shared" si="865"/>
        <v>0</v>
      </c>
      <c r="AT153" s="46">
        <f t="shared" si="866"/>
        <v>0</v>
      </c>
      <c r="AU153" s="46">
        <f t="shared" si="867"/>
        <v>0</v>
      </c>
      <c r="AV153" s="9">
        <f t="shared" si="868"/>
        <v>2615843</v>
      </c>
      <c r="AW153" s="9">
        <f t="shared" si="869"/>
        <v>1929028</v>
      </c>
      <c r="AX153" s="9">
        <f t="shared" si="870"/>
        <v>0</v>
      </c>
      <c r="AY153" s="9">
        <f t="shared" si="871"/>
        <v>652011</v>
      </c>
      <c r="AZ153" s="9">
        <f t="shared" si="872"/>
        <v>19290</v>
      </c>
      <c r="BA153" s="9">
        <f t="shared" si="873"/>
        <v>15514</v>
      </c>
      <c r="BB153" s="46">
        <f t="shared" si="874"/>
        <v>6.2</v>
      </c>
      <c r="BC153" s="46">
        <f t="shared" si="875"/>
        <v>0</v>
      </c>
      <c r="BD153" s="46">
        <f t="shared" si="876"/>
        <v>6.2</v>
      </c>
      <c r="BE153" s="169"/>
    </row>
    <row r="154" spans="1:57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7" t="s">
        <v>95</v>
      </c>
      <c r="H154" s="9">
        <f t="shared" si="855"/>
        <v>3941650</v>
      </c>
      <c r="I154" s="9">
        <v>2895786</v>
      </c>
      <c r="J154" s="9"/>
      <c r="K154" s="9">
        <f t="shared" si="856"/>
        <v>978776</v>
      </c>
      <c r="L154" s="9">
        <f t="shared" si="857"/>
        <v>28958</v>
      </c>
      <c r="M154" s="9">
        <v>38130</v>
      </c>
      <c r="N154" s="105">
        <v>7</v>
      </c>
      <c r="O154" s="105">
        <v>4.5</v>
      </c>
      <c r="P154" s="105">
        <v>2.5</v>
      </c>
      <c r="Q154" s="9">
        <f>OON!V154+OON!W154</f>
        <v>-52000</v>
      </c>
      <c r="R154" s="49"/>
      <c r="S154" s="49"/>
      <c r="T154" s="49"/>
      <c r="U154" s="49"/>
      <c r="V154" s="49"/>
      <c r="W154" s="49"/>
      <c r="X154" s="9">
        <f t="shared" si="858"/>
        <v>-52000</v>
      </c>
      <c r="Y154" s="9">
        <f>OON!K154</f>
        <v>0</v>
      </c>
      <c r="Z154" s="9">
        <f t="shared" si="859"/>
        <v>52000</v>
      </c>
      <c r="AA154" s="9">
        <f>OON!O154+OON!S154</f>
        <v>0</v>
      </c>
      <c r="AB154" s="9">
        <f t="shared" si="860"/>
        <v>52000</v>
      </c>
      <c r="AC154" s="9">
        <f t="shared" si="861"/>
        <v>0</v>
      </c>
      <c r="AD154" s="9">
        <f t="shared" si="862"/>
        <v>0</v>
      </c>
      <c r="AE154" s="9">
        <f t="shared" si="863"/>
        <v>-520</v>
      </c>
      <c r="AF154" s="49"/>
      <c r="AG154" s="49"/>
      <c r="AH154" s="49"/>
      <c r="AI154" s="9">
        <f t="shared" si="864"/>
        <v>0</v>
      </c>
      <c r="AJ154" s="46">
        <f>OON!AC154</f>
        <v>0</v>
      </c>
      <c r="AK154" s="46">
        <f>OON!AD154</f>
        <v>-0.08</v>
      </c>
      <c r="AL154" s="46"/>
      <c r="AM154" s="46"/>
      <c r="AN154" s="46"/>
      <c r="AO154" s="46"/>
      <c r="AP154" s="46"/>
      <c r="AQ154" s="46"/>
      <c r="AR154" s="46"/>
      <c r="AS154" s="46">
        <f t="shared" si="865"/>
        <v>0</v>
      </c>
      <c r="AT154" s="46">
        <f t="shared" si="866"/>
        <v>-0.08</v>
      </c>
      <c r="AU154" s="46">
        <f t="shared" si="867"/>
        <v>-0.08</v>
      </c>
      <c r="AV154" s="9">
        <f t="shared" si="868"/>
        <v>3941130</v>
      </c>
      <c r="AW154" s="9">
        <f t="shared" si="869"/>
        <v>2843786</v>
      </c>
      <c r="AX154" s="9">
        <f t="shared" si="870"/>
        <v>52000</v>
      </c>
      <c r="AY154" s="9">
        <f t="shared" si="871"/>
        <v>978776</v>
      </c>
      <c r="AZ154" s="9">
        <f t="shared" si="872"/>
        <v>28438</v>
      </c>
      <c r="BA154" s="9">
        <f t="shared" si="873"/>
        <v>38130</v>
      </c>
      <c r="BB154" s="46">
        <f t="shared" si="874"/>
        <v>6.92</v>
      </c>
      <c r="BC154" s="46">
        <f t="shared" si="875"/>
        <v>4.5</v>
      </c>
      <c r="BD154" s="46">
        <f t="shared" si="876"/>
        <v>2.42</v>
      </c>
      <c r="BE154" s="169"/>
    </row>
    <row r="155" spans="1:57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7" t="s">
        <v>95</v>
      </c>
      <c r="H155" s="9">
        <f t="shared" si="855"/>
        <v>3354008</v>
      </c>
      <c r="I155" s="9">
        <v>2473337</v>
      </c>
      <c r="J155" s="9"/>
      <c r="K155" s="9">
        <f t="shared" si="856"/>
        <v>835988</v>
      </c>
      <c r="L155" s="9">
        <f t="shared" si="857"/>
        <v>24733</v>
      </c>
      <c r="M155" s="9">
        <v>19950</v>
      </c>
      <c r="N155" s="105">
        <v>5.68</v>
      </c>
      <c r="O155" s="105">
        <v>4.05</v>
      </c>
      <c r="P155" s="105">
        <f>N155-O155</f>
        <v>1.63</v>
      </c>
      <c r="Q155" s="9">
        <f>OON!V155+OON!W155</f>
        <v>0</v>
      </c>
      <c r="R155" s="49"/>
      <c r="S155" s="49"/>
      <c r="T155" s="49"/>
      <c r="U155" s="49"/>
      <c r="V155" s="49"/>
      <c r="W155" s="49"/>
      <c r="X155" s="9">
        <f t="shared" si="858"/>
        <v>0</v>
      </c>
      <c r="Y155" s="9">
        <f>OON!K155</f>
        <v>0</v>
      </c>
      <c r="Z155" s="9">
        <f t="shared" si="859"/>
        <v>0</v>
      </c>
      <c r="AA155" s="9">
        <f>OON!O155+OON!S155</f>
        <v>0</v>
      </c>
      <c r="AB155" s="9">
        <f t="shared" si="860"/>
        <v>0</v>
      </c>
      <c r="AC155" s="9">
        <f t="shared" si="861"/>
        <v>0</v>
      </c>
      <c r="AD155" s="9">
        <f t="shared" si="862"/>
        <v>0</v>
      </c>
      <c r="AE155" s="9">
        <f t="shared" si="863"/>
        <v>0</v>
      </c>
      <c r="AF155" s="49"/>
      <c r="AG155" s="49"/>
      <c r="AH155" s="49"/>
      <c r="AI155" s="9">
        <f t="shared" si="864"/>
        <v>0</v>
      </c>
      <c r="AJ155" s="46">
        <f>OON!AC155</f>
        <v>0</v>
      </c>
      <c r="AK155" s="46">
        <f>OON!AD155</f>
        <v>0</v>
      </c>
      <c r="AL155" s="46"/>
      <c r="AM155" s="46"/>
      <c r="AN155" s="46"/>
      <c r="AO155" s="46"/>
      <c r="AP155" s="46"/>
      <c r="AQ155" s="46"/>
      <c r="AR155" s="46"/>
      <c r="AS155" s="46">
        <f t="shared" si="865"/>
        <v>0</v>
      </c>
      <c r="AT155" s="46">
        <f t="shared" si="866"/>
        <v>0</v>
      </c>
      <c r="AU155" s="46">
        <f t="shared" si="867"/>
        <v>0</v>
      </c>
      <c r="AV155" s="9">
        <f t="shared" si="868"/>
        <v>3354008</v>
      </c>
      <c r="AW155" s="9">
        <f t="shared" si="869"/>
        <v>2473337</v>
      </c>
      <c r="AX155" s="9">
        <f t="shared" si="870"/>
        <v>0</v>
      </c>
      <c r="AY155" s="9">
        <f t="shared" si="871"/>
        <v>835988</v>
      </c>
      <c r="AZ155" s="9">
        <f t="shared" si="872"/>
        <v>24733</v>
      </c>
      <c r="BA155" s="9">
        <f t="shared" si="873"/>
        <v>19950</v>
      </c>
      <c r="BB155" s="46">
        <f t="shared" si="874"/>
        <v>5.68</v>
      </c>
      <c r="BC155" s="46">
        <f t="shared" si="875"/>
        <v>4.05</v>
      </c>
      <c r="BD155" s="46">
        <f t="shared" si="876"/>
        <v>1.63</v>
      </c>
      <c r="BE155" s="169"/>
    </row>
    <row r="156" spans="1:57" x14ac:dyDescent="0.25">
      <c r="A156" s="29">
        <v>1450</v>
      </c>
      <c r="B156" s="30">
        <v>600023460</v>
      </c>
      <c r="C156" s="31"/>
      <c r="D156" s="32" t="s">
        <v>176</v>
      </c>
      <c r="E156" s="30"/>
      <c r="F156" s="30"/>
      <c r="G156" s="31"/>
      <c r="H156" s="50">
        <f t="shared" ref="H156:O156" si="877">SUM(H150:H155)</f>
        <v>57724330</v>
      </c>
      <c r="I156" s="50">
        <f t="shared" si="877"/>
        <v>42494849</v>
      </c>
      <c r="J156" s="50">
        <f t="shared" si="877"/>
        <v>0</v>
      </c>
      <c r="K156" s="50">
        <f t="shared" si="877"/>
        <v>14363259</v>
      </c>
      <c r="L156" s="50">
        <f t="shared" si="877"/>
        <v>424948</v>
      </c>
      <c r="M156" s="50">
        <f t="shared" si="877"/>
        <v>441274</v>
      </c>
      <c r="N156" s="107">
        <f t="shared" si="877"/>
        <v>78.879400000000004</v>
      </c>
      <c r="O156" s="107">
        <f t="shared" si="877"/>
        <v>56.089399999999998</v>
      </c>
      <c r="P156" s="107">
        <f t="shared" ref="P156" si="878">SUM(P150:P155)</f>
        <v>22.79</v>
      </c>
      <c r="Q156" s="50">
        <f t="shared" ref="Q156:BD156" si="879">SUM(Q150:Q155)</f>
        <v>-263250</v>
      </c>
      <c r="R156" s="50">
        <f t="shared" si="879"/>
        <v>0</v>
      </c>
      <c r="S156" s="50">
        <f t="shared" si="879"/>
        <v>2141828</v>
      </c>
      <c r="T156" s="50">
        <f t="shared" si="879"/>
        <v>0</v>
      </c>
      <c r="U156" s="50">
        <f t="shared" si="879"/>
        <v>0</v>
      </c>
      <c r="V156" s="50">
        <f t="shared" si="879"/>
        <v>0</v>
      </c>
      <c r="W156" s="50">
        <f t="shared" si="879"/>
        <v>0</v>
      </c>
      <c r="X156" s="50">
        <f t="shared" si="879"/>
        <v>1878578</v>
      </c>
      <c r="Y156" s="50">
        <f t="shared" si="879"/>
        <v>13180</v>
      </c>
      <c r="Z156" s="50">
        <f t="shared" si="879"/>
        <v>263250</v>
      </c>
      <c r="AA156" s="50">
        <f t="shared" si="879"/>
        <v>0</v>
      </c>
      <c r="AB156" s="50">
        <f t="shared" si="879"/>
        <v>276430</v>
      </c>
      <c r="AC156" s="50">
        <f t="shared" si="879"/>
        <v>2155008</v>
      </c>
      <c r="AD156" s="50">
        <f t="shared" si="879"/>
        <v>728393</v>
      </c>
      <c r="AE156" s="50">
        <f t="shared" si="879"/>
        <v>18785</v>
      </c>
      <c r="AF156" s="50">
        <f t="shared" si="879"/>
        <v>2000</v>
      </c>
      <c r="AG156" s="50">
        <f t="shared" si="879"/>
        <v>0</v>
      </c>
      <c r="AH156" s="50">
        <f t="shared" si="879"/>
        <v>0</v>
      </c>
      <c r="AI156" s="50">
        <f t="shared" si="879"/>
        <v>2000</v>
      </c>
      <c r="AJ156" s="55">
        <f t="shared" si="879"/>
        <v>0</v>
      </c>
      <c r="AK156" s="55">
        <f t="shared" si="879"/>
        <v>-0.5</v>
      </c>
      <c r="AL156" s="55">
        <f t="shared" si="879"/>
        <v>0</v>
      </c>
      <c r="AM156" s="55">
        <f t="shared" si="879"/>
        <v>6.3</v>
      </c>
      <c r="AN156" s="55">
        <f t="shared" si="879"/>
        <v>0</v>
      </c>
      <c r="AO156" s="55">
        <f t="shared" si="879"/>
        <v>0</v>
      </c>
      <c r="AP156" s="55">
        <f t="shared" si="879"/>
        <v>0</v>
      </c>
      <c r="AQ156" s="55">
        <f t="shared" si="879"/>
        <v>0</v>
      </c>
      <c r="AR156" s="55">
        <f t="shared" si="879"/>
        <v>0</v>
      </c>
      <c r="AS156" s="55">
        <f t="shared" si="879"/>
        <v>6.3</v>
      </c>
      <c r="AT156" s="55">
        <f t="shared" si="879"/>
        <v>-0.5</v>
      </c>
      <c r="AU156" s="55">
        <f t="shared" si="879"/>
        <v>5.8</v>
      </c>
      <c r="AV156" s="50">
        <f t="shared" si="879"/>
        <v>60628516</v>
      </c>
      <c r="AW156" s="50">
        <f t="shared" si="879"/>
        <v>44373427</v>
      </c>
      <c r="AX156" s="50">
        <f t="shared" si="879"/>
        <v>276430</v>
      </c>
      <c r="AY156" s="50">
        <f t="shared" si="879"/>
        <v>15091652</v>
      </c>
      <c r="AZ156" s="50">
        <f t="shared" si="879"/>
        <v>443733</v>
      </c>
      <c r="BA156" s="50">
        <f t="shared" si="879"/>
        <v>443274</v>
      </c>
      <c r="BB156" s="55">
        <f t="shared" si="879"/>
        <v>84.679400000000015</v>
      </c>
      <c r="BC156" s="55">
        <f t="shared" si="879"/>
        <v>62.389399999999995</v>
      </c>
      <c r="BD156" s="55">
        <f t="shared" si="879"/>
        <v>22.289999999999996</v>
      </c>
      <c r="BE156" s="168">
        <f>AV156-H156</f>
        <v>2904186</v>
      </c>
    </row>
    <row r="157" spans="1:57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9">
        <f t="shared" ref="H157:H161" si="880">I157+J157+K157+L157+M157</f>
        <v>51904775</v>
      </c>
      <c r="I157" s="9">
        <v>37961680</v>
      </c>
      <c r="J157" s="9"/>
      <c r="K157" s="9">
        <f t="shared" ref="K157:K161" si="881">ROUND(I157*33.8%,0)</f>
        <v>12831048</v>
      </c>
      <c r="L157" s="9">
        <f t="shared" ref="L157:L161" si="882">ROUND(I157*1%,0)</f>
        <v>379617</v>
      </c>
      <c r="M157" s="9">
        <v>732430</v>
      </c>
      <c r="N157" s="105">
        <f>O157+P157</f>
        <v>62.016600000000004</v>
      </c>
      <c r="O157" s="105">
        <v>47.456400000000002</v>
      </c>
      <c r="P157" s="105">
        <v>14.5602</v>
      </c>
      <c r="Q157" s="9">
        <f>OON!V157+OON!W157</f>
        <v>-9750</v>
      </c>
      <c r="R157" s="28"/>
      <c r="S157" s="28"/>
      <c r="T157" s="28"/>
      <c r="U157" s="28">
        <v>42176</v>
      </c>
      <c r="V157" s="28"/>
      <c r="W157" s="28"/>
      <c r="X157" s="9">
        <f t="shared" ref="X157:X161" si="883">SUM(Q157:W157)</f>
        <v>32426</v>
      </c>
      <c r="Y157" s="9">
        <f>OON!K157</f>
        <v>0</v>
      </c>
      <c r="Z157" s="9">
        <f t="shared" ref="Z157:Z161" si="884">Q157*-1</f>
        <v>9750</v>
      </c>
      <c r="AA157" s="9">
        <f>OON!O157+OON!S157</f>
        <v>0</v>
      </c>
      <c r="AB157" s="9">
        <f t="shared" ref="AB157:AB161" si="885">SUM(Y157:AA157)</f>
        <v>9750</v>
      </c>
      <c r="AC157" s="9">
        <f t="shared" ref="AC157:AC161" si="886">X157+AB157</f>
        <v>42176</v>
      </c>
      <c r="AD157" s="9">
        <f t="shared" ref="AD157:AD161" si="887">ROUND((X157+Y157+Z157)*33.8%,0)</f>
        <v>14255</v>
      </c>
      <c r="AE157" s="9">
        <f t="shared" ref="AE157:AE161" si="888">ROUND(X157*1%,0)</f>
        <v>324</v>
      </c>
      <c r="AF157" s="28"/>
      <c r="AG157" s="28"/>
      <c r="AH157" s="28"/>
      <c r="AI157" s="9">
        <f t="shared" ref="AI157:AI161" si="889">AF157+AG157+AH157</f>
        <v>0</v>
      </c>
      <c r="AJ157" s="46">
        <f>OON!AC157</f>
        <v>0</v>
      </c>
      <c r="AK157" s="46">
        <f>OON!AD157</f>
        <v>-0.03</v>
      </c>
      <c r="AL157" s="46"/>
      <c r="AM157" s="46"/>
      <c r="AN157" s="46">
        <v>0.1</v>
      </c>
      <c r="AO157" s="46"/>
      <c r="AP157" s="46"/>
      <c r="AQ157" s="46"/>
      <c r="AR157" s="46"/>
      <c r="AS157" s="46">
        <f t="shared" ref="AS157:AS161" si="890">AJ157+AL157+AM157+AP157+AR157+AN157</f>
        <v>0.1</v>
      </c>
      <c r="AT157" s="46">
        <f t="shared" ref="AT157:AT161" si="891">AK157+AQ157+AO157</f>
        <v>-0.03</v>
      </c>
      <c r="AU157" s="46">
        <f t="shared" ref="AU157:AU161" si="892">AS157+AT157</f>
        <v>7.0000000000000007E-2</v>
      </c>
      <c r="AV157" s="9">
        <f t="shared" ref="AV157:AV161" si="893">AW157+AX157+AY157+AZ157+BA157</f>
        <v>51961530</v>
      </c>
      <c r="AW157" s="9">
        <f t="shared" ref="AW157:AW161" si="894">I157+X157</f>
        <v>37994106</v>
      </c>
      <c r="AX157" s="9">
        <f t="shared" ref="AX157:AX161" si="895">J157+AB157</f>
        <v>9750</v>
      </c>
      <c r="AY157" s="9">
        <f t="shared" ref="AY157:AY161" si="896">K157+AD157</f>
        <v>12845303</v>
      </c>
      <c r="AZ157" s="9">
        <f t="shared" ref="AZ157:AZ161" si="897">L157+AE157</f>
        <v>379941</v>
      </c>
      <c r="BA157" s="9">
        <f t="shared" ref="BA157:BA161" si="898">M157+AI157</f>
        <v>732430</v>
      </c>
      <c r="BB157" s="46">
        <f t="shared" ref="BB157:BB161" si="899">BC157+BD157</f>
        <v>62.086600000000004</v>
      </c>
      <c r="BC157" s="46">
        <f t="shared" ref="BC157:BC161" si="900">O157+AS157</f>
        <v>47.556400000000004</v>
      </c>
      <c r="BD157" s="46">
        <f t="shared" ref="BD157:BD161" si="901">P157+AT157</f>
        <v>14.530200000000001</v>
      </c>
      <c r="BE157" s="169"/>
    </row>
    <row r="158" spans="1:57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19">
        <v>3122</v>
      </c>
      <c r="F158" s="19" t="s">
        <v>109</v>
      </c>
      <c r="G158" s="19" t="s">
        <v>95</v>
      </c>
      <c r="H158" s="9">
        <f t="shared" si="880"/>
        <v>0</v>
      </c>
      <c r="I158" s="9"/>
      <c r="J158" s="9"/>
      <c r="K158" s="9">
        <f t="shared" si="881"/>
        <v>0</v>
      </c>
      <c r="L158" s="9">
        <f t="shared" si="882"/>
        <v>0</v>
      </c>
      <c r="M158" s="9"/>
      <c r="N158" s="105"/>
      <c r="O158" s="105"/>
      <c r="P158" s="105"/>
      <c r="Q158" s="9">
        <f>OON!V158+OON!W158</f>
        <v>0</v>
      </c>
      <c r="R158" s="49"/>
      <c r="S158" s="49"/>
      <c r="T158" s="49"/>
      <c r="U158" s="49"/>
      <c r="V158" s="49"/>
      <c r="W158" s="49"/>
      <c r="X158" s="9">
        <f t="shared" si="883"/>
        <v>0</v>
      </c>
      <c r="Y158" s="9">
        <f>OON!K158</f>
        <v>0</v>
      </c>
      <c r="Z158" s="9">
        <f t="shared" si="884"/>
        <v>0</v>
      </c>
      <c r="AA158" s="9">
        <f>OON!O158+OON!S158</f>
        <v>0</v>
      </c>
      <c r="AB158" s="9">
        <f t="shared" si="885"/>
        <v>0</v>
      </c>
      <c r="AC158" s="9">
        <f t="shared" si="886"/>
        <v>0</v>
      </c>
      <c r="AD158" s="9">
        <f t="shared" si="887"/>
        <v>0</v>
      </c>
      <c r="AE158" s="9">
        <f t="shared" si="888"/>
        <v>0</v>
      </c>
      <c r="AF158" s="49"/>
      <c r="AG158" s="49"/>
      <c r="AH158" s="49"/>
      <c r="AI158" s="9">
        <f t="shared" si="889"/>
        <v>0</v>
      </c>
      <c r="AJ158" s="46">
        <f>OON!AC158</f>
        <v>0</v>
      </c>
      <c r="AK158" s="46">
        <f>OON!AD158</f>
        <v>0</v>
      </c>
      <c r="AL158" s="46"/>
      <c r="AM158" s="46"/>
      <c r="AN158" s="46"/>
      <c r="AO158" s="46"/>
      <c r="AP158" s="46"/>
      <c r="AQ158" s="46"/>
      <c r="AR158" s="46"/>
      <c r="AS158" s="46">
        <f t="shared" si="890"/>
        <v>0</v>
      </c>
      <c r="AT158" s="46">
        <f t="shared" si="891"/>
        <v>0</v>
      </c>
      <c r="AU158" s="46">
        <f t="shared" si="892"/>
        <v>0</v>
      </c>
      <c r="AV158" s="9">
        <f t="shared" si="893"/>
        <v>0</v>
      </c>
      <c r="AW158" s="9">
        <f t="shared" si="894"/>
        <v>0</v>
      </c>
      <c r="AX158" s="9">
        <f t="shared" si="895"/>
        <v>0</v>
      </c>
      <c r="AY158" s="9">
        <f t="shared" si="896"/>
        <v>0</v>
      </c>
      <c r="AZ158" s="9">
        <f t="shared" si="897"/>
        <v>0</v>
      </c>
      <c r="BA158" s="9">
        <f t="shared" si="898"/>
        <v>0</v>
      </c>
      <c r="BB158" s="46">
        <f t="shared" si="899"/>
        <v>0</v>
      </c>
      <c r="BC158" s="46">
        <f t="shared" si="900"/>
        <v>0</v>
      </c>
      <c r="BD158" s="46">
        <f t="shared" si="901"/>
        <v>0</v>
      </c>
      <c r="BE158" s="169"/>
    </row>
    <row r="159" spans="1:57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2">
        <v>3141</v>
      </c>
      <c r="F159" s="2" t="s">
        <v>20</v>
      </c>
      <c r="G159" s="7" t="s">
        <v>95</v>
      </c>
      <c r="H159" s="9">
        <f t="shared" si="880"/>
        <v>6079745</v>
      </c>
      <c r="I159" s="9">
        <v>4472894</v>
      </c>
      <c r="J159" s="9"/>
      <c r="K159" s="9">
        <f t="shared" si="881"/>
        <v>1511838</v>
      </c>
      <c r="L159" s="9">
        <f t="shared" si="882"/>
        <v>44729</v>
      </c>
      <c r="M159" s="9">
        <v>50284</v>
      </c>
      <c r="N159" s="105">
        <v>14.37</v>
      </c>
      <c r="O159" s="105">
        <v>0</v>
      </c>
      <c r="P159" s="105">
        <f t="shared" ref="P159:P160" si="902">N159</f>
        <v>14.37</v>
      </c>
      <c r="Q159" s="9">
        <f>OON!V159+OON!W159</f>
        <v>0</v>
      </c>
      <c r="R159" s="49"/>
      <c r="S159" s="49"/>
      <c r="T159" s="49"/>
      <c r="U159" s="49"/>
      <c r="V159" s="49"/>
      <c r="W159" s="49"/>
      <c r="X159" s="9">
        <f t="shared" si="883"/>
        <v>0</v>
      </c>
      <c r="Y159" s="9">
        <f>OON!K159</f>
        <v>0</v>
      </c>
      <c r="Z159" s="9">
        <f t="shared" si="884"/>
        <v>0</v>
      </c>
      <c r="AA159" s="9">
        <f>OON!O159+OON!S159</f>
        <v>0</v>
      </c>
      <c r="AB159" s="9">
        <f t="shared" si="885"/>
        <v>0</v>
      </c>
      <c r="AC159" s="9">
        <f t="shared" si="886"/>
        <v>0</v>
      </c>
      <c r="AD159" s="9">
        <f t="shared" si="887"/>
        <v>0</v>
      </c>
      <c r="AE159" s="9">
        <f t="shared" si="888"/>
        <v>0</v>
      </c>
      <c r="AF159" s="49"/>
      <c r="AG159" s="49"/>
      <c r="AH159" s="49"/>
      <c r="AI159" s="9">
        <f t="shared" si="889"/>
        <v>0</v>
      </c>
      <c r="AJ159" s="46">
        <f>OON!AC159</f>
        <v>0</v>
      </c>
      <c r="AK159" s="46">
        <f>OON!AD159</f>
        <v>0</v>
      </c>
      <c r="AL159" s="46"/>
      <c r="AM159" s="46"/>
      <c r="AN159" s="46"/>
      <c r="AO159" s="46"/>
      <c r="AP159" s="46"/>
      <c r="AQ159" s="46"/>
      <c r="AR159" s="46"/>
      <c r="AS159" s="46">
        <f t="shared" si="890"/>
        <v>0</v>
      </c>
      <c r="AT159" s="46">
        <f t="shared" si="891"/>
        <v>0</v>
      </c>
      <c r="AU159" s="46">
        <f t="shared" si="892"/>
        <v>0</v>
      </c>
      <c r="AV159" s="9">
        <f t="shared" si="893"/>
        <v>6079745</v>
      </c>
      <c r="AW159" s="9">
        <f t="shared" si="894"/>
        <v>4472894</v>
      </c>
      <c r="AX159" s="9">
        <f t="shared" si="895"/>
        <v>0</v>
      </c>
      <c r="AY159" s="9">
        <f t="shared" si="896"/>
        <v>1511838</v>
      </c>
      <c r="AZ159" s="9">
        <f t="shared" si="897"/>
        <v>44729</v>
      </c>
      <c r="BA159" s="9">
        <f t="shared" si="898"/>
        <v>50284</v>
      </c>
      <c r="BB159" s="46">
        <f t="shared" si="899"/>
        <v>14.37</v>
      </c>
      <c r="BC159" s="46">
        <f t="shared" si="900"/>
        <v>0</v>
      </c>
      <c r="BD159" s="46">
        <f t="shared" si="901"/>
        <v>14.37</v>
      </c>
      <c r="BE159" s="169"/>
    </row>
    <row r="160" spans="1:57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95</v>
      </c>
      <c r="H160" s="9">
        <f t="shared" si="880"/>
        <v>574600</v>
      </c>
      <c r="I160" s="9">
        <v>421217</v>
      </c>
      <c r="J160" s="9"/>
      <c r="K160" s="9">
        <f t="shared" si="881"/>
        <v>142371</v>
      </c>
      <c r="L160" s="9">
        <f t="shared" si="882"/>
        <v>4212</v>
      </c>
      <c r="M160" s="9">
        <v>6800</v>
      </c>
      <c r="N160" s="105">
        <v>1.35</v>
      </c>
      <c r="O160" s="105">
        <v>0</v>
      </c>
      <c r="P160" s="105">
        <f t="shared" si="902"/>
        <v>1.35</v>
      </c>
      <c r="Q160" s="9">
        <f>OON!V160+OON!W160</f>
        <v>0</v>
      </c>
      <c r="R160" s="49"/>
      <c r="S160" s="49"/>
      <c r="T160" s="49"/>
      <c r="U160" s="49"/>
      <c r="V160" s="49"/>
      <c r="W160" s="49"/>
      <c r="X160" s="9">
        <f t="shared" si="883"/>
        <v>0</v>
      </c>
      <c r="Y160" s="9">
        <f>OON!K160</f>
        <v>0</v>
      </c>
      <c r="Z160" s="9">
        <f t="shared" si="884"/>
        <v>0</v>
      </c>
      <c r="AA160" s="9">
        <f>OON!O160+OON!S160</f>
        <v>0</v>
      </c>
      <c r="AB160" s="9">
        <f t="shared" si="885"/>
        <v>0</v>
      </c>
      <c r="AC160" s="9">
        <f t="shared" si="886"/>
        <v>0</v>
      </c>
      <c r="AD160" s="9">
        <f t="shared" si="887"/>
        <v>0</v>
      </c>
      <c r="AE160" s="9">
        <f t="shared" si="888"/>
        <v>0</v>
      </c>
      <c r="AF160" s="49"/>
      <c r="AG160" s="49"/>
      <c r="AH160" s="49"/>
      <c r="AI160" s="9">
        <f t="shared" si="889"/>
        <v>0</v>
      </c>
      <c r="AJ160" s="46">
        <f>OON!AC160</f>
        <v>0</v>
      </c>
      <c r="AK160" s="46">
        <f>OON!AD160</f>
        <v>0</v>
      </c>
      <c r="AL160" s="46"/>
      <c r="AM160" s="46"/>
      <c r="AN160" s="46"/>
      <c r="AO160" s="46"/>
      <c r="AP160" s="46"/>
      <c r="AQ160" s="46"/>
      <c r="AR160" s="46"/>
      <c r="AS160" s="46">
        <f t="shared" si="890"/>
        <v>0</v>
      </c>
      <c r="AT160" s="46">
        <f t="shared" si="891"/>
        <v>0</v>
      </c>
      <c r="AU160" s="46">
        <f t="shared" si="892"/>
        <v>0</v>
      </c>
      <c r="AV160" s="9">
        <f t="shared" si="893"/>
        <v>574600</v>
      </c>
      <c r="AW160" s="9">
        <f t="shared" si="894"/>
        <v>421217</v>
      </c>
      <c r="AX160" s="9">
        <f t="shared" si="895"/>
        <v>0</v>
      </c>
      <c r="AY160" s="9">
        <f t="shared" si="896"/>
        <v>142371</v>
      </c>
      <c r="AZ160" s="9">
        <f t="shared" si="897"/>
        <v>4212</v>
      </c>
      <c r="BA160" s="9">
        <f t="shared" si="898"/>
        <v>6800</v>
      </c>
      <c r="BB160" s="46">
        <f t="shared" si="899"/>
        <v>1.35</v>
      </c>
      <c r="BC160" s="46">
        <f t="shared" si="900"/>
        <v>0</v>
      </c>
      <c r="BD160" s="46">
        <f t="shared" si="901"/>
        <v>1.35</v>
      </c>
      <c r="BE160" s="169"/>
    </row>
    <row r="161" spans="1:57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3147</v>
      </c>
      <c r="F161" s="2" t="s">
        <v>27</v>
      </c>
      <c r="G161" s="7" t="s">
        <v>95</v>
      </c>
      <c r="H161" s="9">
        <f t="shared" si="880"/>
        <v>3454320</v>
      </c>
      <c r="I161" s="9">
        <v>2547118</v>
      </c>
      <c r="J161" s="9"/>
      <c r="K161" s="9">
        <f t="shared" si="881"/>
        <v>860926</v>
      </c>
      <c r="L161" s="9">
        <f t="shared" si="882"/>
        <v>25471</v>
      </c>
      <c r="M161" s="9">
        <v>20805</v>
      </c>
      <c r="N161" s="105">
        <v>5.86</v>
      </c>
      <c r="O161" s="105">
        <v>4.16</v>
      </c>
      <c r="P161" s="105">
        <f>N161-O161</f>
        <v>1.7000000000000002</v>
      </c>
      <c r="Q161" s="9">
        <f>OON!V161+OON!W161</f>
        <v>0</v>
      </c>
      <c r="R161" s="49"/>
      <c r="S161" s="49"/>
      <c r="T161" s="49"/>
      <c r="U161" s="49"/>
      <c r="V161" s="49"/>
      <c r="W161" s="49"/>
      <c r="X161" s="9">
        <f t="shared" si="883"/>
        <v>0</v>
      </c>
      <c r="Y161" s="9">
        <f>OON!K161</f>
        <v>0</v>
      </c>
      <c r="Z161" s="9">
        <f t="shared" si="884"/>
        <v>0</v>
      </c>
      <c r="AA161" s="9">
        <f>OON!O161+OON!S161</f>
        <v>0</v>
      </c>
      <c r="AB161" s="9">
        <f t="shared" si="885"/>
        <v>0</v>
      </c>
      <c r="AC161" s="9">
        <f t="shared" si="886"/>
        <v>0</v>
      </c>
      <c r="AD161" s="9">
        <f t="shared" si="887"/>
        <v>0</v>
      </c>
      <c r="AE161" s="9">
        <f t="shared" si="888"/>
        <v>0</v>
      </c>
      <c r="AF161" s="49"/>
      <c r="AG161" s="49"/>
      <c r="AH161" s="49"/>
      <c r="AI161" s="9">
        <f t="shared" si="889"/>
        <v>0</v>
      </c>
      <c r="AJ161" s="46">
        <f>OON!AC161</f>
        <v>0</v>
      </c>
      <c r="AK161" s="46">
        <f>OON!AD161</f>
        <v>0</v>
      </c>
      <c r="AL161" s="46"/>
      <c r="AM161" s="46"/>
      <c r="AN161" s="46"/>
      <c r="AO161" s="46"/>
      <c r="AP161" s="46"/>
      <c r="AQ161" s="46"/>
      <c r="AR161" s="46"/>
      <c r="AS161" s="46">
        <f t="shared" si="890"/>
        <v>0</v>
      </c>
      <c r="AT161" s="46">
        <f t="shared" si="891"/>
        <v>0</v>
      </c>
      <c r="AU161" s="46">
        <f t="shared" si="892"/>
        <v>0</v>
      </c>
      <c r="AV161" s="9">
        <f t="shared" si="893"/>
        <v>3454320</v>
      </c>
      <c r="AW161" s="9">
        <f t="shared" si="894"/>
        <v>2547118</v>
      </c>
      <c r="AX161" s="9">
        <f t="shared" si="895"/>
        <v>0</v>
      </c>
      <c r="AY161" s="9">
        <f t="shared" si="896"/>
        <v>860926</v>
      </c>
      <c r="AZ161" s="9">
        <f t="shared" si="897"/>
        <v>25471</v>
      </c>
      <c r="BA161" s="9">
        <f t="shared" si="898"/>
        <v>20805</v>
      </c>
      <c r="BB161" s="46">
        <f t="shared" si="899"/>
        <v>5.86</v>
      </c>
      <c r="BC161" s="46">
        <f t="shared" si="900"/>
        <v>4.16</v>
      </c>
      <c r="BD161" s="46">
        <f t="shared" si="901"/>
        <v>1.7000000000000002</v>
      </c>
      <c r="BE161" s="169"/>
    </row>
    <row r="162" spans="1:57" x14ac:dyDescent="0.25">
      <c r="A162" s="29">
        <v>1452</v>
      </c>
      <c r="B162" s="30">
        <v>691000093</v>
      </c>
      <c r="C162" s="31"/>
      <c r="D162" s="32" t="s">
        <v>177</v>
      </c>
      <c r="E162" s="30"/>
      <c r="F162" s="30"/>
      <c r="G162" s="31"/>
      <c r="H162" s="50">
        <f t="shared" ref="H162:O162" si="903">SUM(H157:H161)</f>
        <v>62013440</v>
      </c>
      <c r="I162" s="50">
        <f t="shared" si="903"/>
        <v>45402909</v>
      </c>
      <c r="J162" s="50">
        <f t="shared" si="903"/>
        <v>0</v>
      </c>
      <c r="K162" s="50">
        <f t="shared" si="903"/>
        <v>15346183</v>
      </c>
      <c r="L162" s="50">
        <f t="shared" si="903"/>
        <v>454029</v>
      </c>
      <c r="M162" s="50">
        <f t="shared" si="903"/>
        <v>810319</v>
      </c>
      <c r="N162" s="107">
        <f t="shared" si="903"/>
        <v>83.596599999999995</v>
      </c>
      <c r="O162" s="107">
        <f t="shared" si="903"/>
        <v>51.616399999999999</v>
      </c>
      <c r="P162" s="107">
        <f t="shared" ref="P162" si="904">SUM(P157:P161)</f>
        <v>31.9802</v>
      </c>
      <c r="Q162" s="50">
        <f t="shared" ref="Q162:BD162" si="905">SUM(Q157:Q161)</f>
        <v>-9750</v>
      </c>
      <c r="R162" s="50">
        <f t="shared" si="905"/>
        <v>0</v>
      </c>
      <c r="S162" s="50">
        <f t="shared" si="905"/>
        <v>0</v>
      </c>
      <c r="T162" s="50">
        <f t="shared" si="905"/>
        <v>0</v>
      </c>
      <c r="U162" s="50">
        <f t="shared" si="905"/>
        <v>42176</v>
      </c>
      <c r="V162" s="50">
        <f t="shared" si="905"/>
        <v>0</v>
      </c>
      <c r="W162" s="50">
        <f t="shared" si="905"/>
        <v>0</v>
      </c>
      <c r="X162" s="50">
        <f t="shared" si="905"/>
        <v>32426</v>
      </c>
      <c r="Y162" s="50">
        <f t="shared" si="905"/>
        <v>0</v>
      </c>
      <c r="Z162" s="50">
        <f t="shared" si="905"/>
        <v>9750</v>
      </c>
      <c r="AA162" s="50">
        <f t="shared" si="905"/>
        <v>0</v>
      </c>
      <c r="AB162" s="50">
        <f t="shared" si="905"/>
        <v>9750</v>
      </c>
      <c r="AC162" s="50">
        <f t="shared" si="905"/>
        <v>42176</v>
      </c>
      <c r="AD162" s="50">
        <f t="shared" si="905"/>
        <v>14255</v>
      </c>
      <c r="AE162" s="50">
        <f t="shared" si="905"/>
        <v>324</v>
      </c>
      <c r="AF162" s="50">
        <f t="shared" si="905"/>
        <v>0</v>
      </c>
      <c r="AG162" s="50">
        <f t="shared" si="905"/>
        <v>0</v>
      </c>
      <c r="AH162" s="50">
        <f t="shared" si="905"/>
        <v>0</v>
      </c>
      <c r="AI162" s="50">
        <f t="shared" si="905"/>
        <v>0</v>
      </c>
      <c r="AJ162" s="55">
        <f t="shared" si="905"/>
        <v>0</v>
      </c>
      <c r="AK162" s="55">
        <f t="shared" si="905"/>
        <v>-0.03</v>
      </c>
      <c r="AL162" s="55">
        <f t="shared" si="905"/>
        <v>0</v>
      </c>
      <c r="AM162" s="55">
        <f t="shared" si="905"/>
        <v>0</v>
      </c>
      <c r="AN162" s="55">
        <f t="shared" si="905"/>
        <v>0.1</v>
      </c>
      <c r="AO162" s="55">
        <f t="shared" si="905"/>
        <v>0</v>
      </c>
      <c r="AP162" s="55">
        <f t="shared" si="905"/>
        <v>0</v>
      </c>
      <c r="AQ162" s="55">
        <f t="shared" si="905"/>
        <v>0</v>
      </c>
      <c r="AR162" s="55">
        <f t="shared" si="905"/>
        <v>0</v>
      </c>
      <c r="AS162" s="55">
        <f t="shared" si="905"/>
        <v>0.1</v>
      </c>
      <c r="AT162" s="55">
        <f t="shared" si="905"/>
        <v>-0.03</v>
      </c>
      <c r="AU162" s="55">
        <f t="shared" si="905"/>
        <v>7.0000000000000007E-2</v>
      </c>
      <c r="AV162" s="50">
        <f t="shared" si="905"/>
        <v>62070195</v>
      </c>
      <c r="AW162" s="50">
        <f t="shared" si="905"/>
        <v>45435335</v>
      </c>
      <c r="AX162" s="50">
        <f t="shared" si="905"/>
        <v>9750</v>
      </c>
      <c r="AY162" s="50">
        <f t="shared" si="905"/>
        <v>15360438</v>
      </c>
      <c r="AZ162" s="50">
        <f t="shared" si="905"/>
        <v>454353</v>
      </c>
      <c r="BA162" s="50">
        <f t="shared" si="905"/>
        <v>810319</v>
      </c>
      <c r="BB162" s="55">
        <f t="shared" si="905"/>
        <v>83.666600000000003</v>
      </c>
      <c r="BC162" s="55">
        <f t="shared" si="905"/>
        <v>51.716400000000007</v>
      </c>
      <c r="BD162" s="55">
        <f t="shared" si="905"/>
        <v>31.950199999999999</v>
      </c>
      <c r="BE162" s="168">
        <f>AV162-H162</f>
        <v>56755</v>
      </c>
    </row>
    <row r="163" spans="1:57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6">
        <v>3112</v>
      </c>
      <c r="F163" s="6" t="s">
        <v>71</v>
      </c>
      <c r="G163" s="6" t="s">
        <v>19</v>
      </c>
      <c r="H163" s="9">
        <f t="shared" ref="H163:H172" si="906">I163+J163+K163+L163+M163</f>
        <v>5201570</v>
      </c>
      <c r="I163" s="42">
        <v>3842574</v>
      </c>
      <c r="J163" s="9"/>
      <c r="K163" s="9">
        <f t="shared" ref="K163:K172" si="907">ROUND(I163*33.8%,0)</f>
        <v>1298790</v>
      </c>
      <c r="L163" s="9">
        <f t="shared" ref="L163:L172" si="908">ROUND(I163*1%,0)</f>
        <v>38426</v>
      </c>
      <c r="M163" s="9">
        <v>21780</v>
      </c>
      <c r="N163" s="105">
        <f t="shared" ref="N163:N164" si="909">O163+P163</f>
        <v>7.29</v>
      </c>
      <c r="O163" s="105">
        <v>6</v>
      </c>
      <c r="P163" s="105">
        <v>1.29</v>
      </c>
      <c r="Q163" s="9">
        <f>OON!V163+OON!W163</f>
        <v>0</v>
      </c>
      <c r="R163" s="28"/>
      <c r="S163" s="28"/>
      <c r="T163" s="28"/>
      <c r="U163" s="28"/>
      <c r="V163" s="28"/>
      <c r="W163" s="28"/>
      <c r="X163" s="9">
        <f t="shared" ref="X163:X172" si="910">SUM(Q163:W163)</f>
        <v>0</v>
      </c>
      <c r="Y163" s="9">
        <f>OON!K163</f>
        <v>0</v>
      </c>
      <c r="Z163" s="9">
        <f t="shared" ref="Z163:Z172" si="911">Q163*-1</f>
        <v>0</v>
      </c>
      <c r="AA163" s="9">
        <f>OON!O163+OON!S163</f>
        <v>0</v>
      </c>
      <c r="AB163" s="9">
        <f t="shared" ref="AB163:AB172" si="912">SUM(Y163:AA163)</f>
        <v>0</v>
      </c>
      <c r="AC163" s="9">
        <f t="shared" ref="AC163:AC172" si="913">X163+AB163</f>
        <v>0</v>
      </c>
      <c r="AD163" s="9">
        <f t="shared" ref="AD163:AD172" si="914">ROUND((X163+Y163+Z163)*33.8%,0)</f>
        <v>0</v>
      </c>
      <c r="AE163" s="9">
        <f t="shared" ref="AE163:AE172" si="915">ROUND(X163*1%,0)</f>
        <v>0</v>
      </c>
      <c r="AF163" s="28"/>
      <c r="AG163" s="28"/>
      <c r="AH163" s="28"/>
      <c r="AI163" s="9">
        <f t="shared" ref="AI163:AI172" si="916">AF163+AG163+AH163</f>
        <v>0</v>
      </c>
      <c r="AJ163" s="46">
        <f>OON!AC163</f>
        <v>0</v>
      </c>
      <c r="AK163" s="46">
        <f>OON!AD163</f>
        <v>0</v>
      </c>
      <c r="AL163" s="46"/>
      <c r="AM163" s="46"/>
      <c r="AN163" s="46"/>
      <c r="AO163" s="46"/>
      <c r="AP163" s="46"/>
      <c r="AQ163" s="46"/>
      <c r="AR163" s="46"/>
      <c r="AS163" s="46">
        <f t="shared" ref="AS163:AS172" si="917">AJ163+AL163+AM163+AP163+AR163+AN163</f>
        <v>0</v>
      </c>
      <c r="AT163" s="46">
        <f t="shared" ref="AT163:AT172" si="918">AK163+AQ163+AO163</f>
        <v>0</v>
      </c>
      <c r="AU163" s="46">
        <f t="shared" ref="AU163:AU172" si="919">AS163+AT163</f>
        <v>0</v>
      </c>
      <c r="AV163" s="9">
        <f t="shared" ref="AV163:AV172" si="920">AW163+AX163+AY163+AZ163+BA163</f>
        <v>5201570</v>
      </c>
      <c r="AW163" s="9">
        <f t="shared" ref="AW163:AW172" si="921">I163+X163</f>
        <v>3842574</v>
      </c>
      <c r="AX163" s="9">
        <f t="shared" ref="AX163:AX172" si="922">J163+AB163</f>
        <v>0</v>
      </c>
      <c r="AY163" s="9">
        <f t="shared" ref="AY163:AY172" si="923">K163+AD163</f>
        <v>1298790</v>
      </c>
      <c r="AZ163" s="9">
        <f t="shared" ref="AZ163:AZ172" si="924">L163+AE163</f>
        <v>38426</v>
      </c>
      <c r="BA163" s="9">
        <f t="shared" ref="BA163:BA172" si="925">M163+AI163</f>
        <v>21780</v>
      </c>
      <c r="BB163" s="46">
        <f t="shared" ref="BB163:BB172" si="926">BC163+BD163</f>
        <v>7.29</v>
      </c>
      <c r="BC163" s="46">
        <f t="shared" ref="BC163:BC172" si="927">O163+AS163</f>
        <v>6</v>
      </c>
      <c r="BD163" s="46">
        <f t="shared" ref="BD163:BD172" si="928">P163+AT163</f>
        <v>1.29</v>
      </c>
      <c r="BE163" s="169"/>
    </row>
    <row r="164" spans="1:57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2" t="s">
        <v>19</v>
      </c>
      <c r="H164" s="9">
        <f t="shared" si="906"/>
        <v>1452599</v>
      </c>
      <c r="I164" s="9">
        <v>1077596</v>
      </c>
      <c r="J164" s="9"/>
      <c r="K164" s="9">
        <f t="shared" si="907"/>
        <v>364227</v>
      </c>
      <c r="L164" s="9">
        <f t="shared" si="908"/>
        <v>10776</v>
      </c>
      <c r="M164" s="9">
        <v>0</v>
      </c>
      <c r="N164" s="105">
        <f t="shared" si="909"/>
        <v>2.7507000000000001</v>
      </c>
      <c r="O164" s="105">
        <v>2.7507000000000001</v>
      </c>
      <c r="P164" s="105">
        <v>0</v>
      </c>
      <c r="Q164" s="9">
        <f>OON!V164+OON!W164</f>
        <v>0</v>
      </c>
      <c r="R164" s="9"/>
      <c r="S164" s="9"/>
      <c r="T164" s="9"/>
      <c r="U164" s="9"/>
      <c r="V164" s="9"/>
      <c r="W164" s="9"/>
      <c r="X164" s="9">
        <f t="shared" si="910"/>
        <v>0</v>
      </c>
      <c r="Y164" s="9">
        <f>OON!K164</f>
        <v>0</v>
      </c>
      <c r="Z164" s="9">
        <f t="shared" si="911"/>
        <v>0</v>
      </c>
      <c r="AA164" s="9">
        <f>OON!O164+OON!S164</f>
        <v>0</v>
      </c>
      <c r="AB164" s="9">
        <f t="shared" si="912"/>
        <v>0</v>
      </c>
      <c r="AC164" s="9">
        <f t="shared" si="913"/>
        <v>0</v>
      </c>
      <c r="AD164" s="9">
        <f t="shared" si="914"/>
        <v>0</v>
      </c>
      <c r="AE164" s="9">
        <f t="shared" si="915"/>
        <v>0</v>
      </c>
      <c r="AF164" s="9"/>
      <c r="AG164" s="9"/>
      <c r="AH164" s="9"/>
      <c r="AI164" s="9">
        <f t="shared" si="916"/>
        <v>0</v>
      </c>
      <c r="AJ164" s="46">
        <f>OON!AC164</f>
        <v>0</v>
      </c>
      <c r="AK164" s="46">
        <f>OON!AD164</f>
        <v>0</v>
      </c>
      <c r="AL164" s="46"/>
      <c r="AM164" s="46"/>
      <c r="AN164" s="46"/>
      <c r="AO164" s="46"/>
      <c r="AP164" s="46"/>
      <c r="AQ164" s="46"/>
      <c r="AR164" s="46"/>
      <c r="AS164" s="46">
        <f t="shared" si="917"/>
        <v>0</v>
      </c>
      <c r="AT164" s="46">
        <f t="shared" si="918"/>
        <v>0</v>
      </c>
      <c r="AU164" s="46">
        <f t="shared" si="919"/>
        <v>0</v>
      </c>
      <c r="AV164" s="9">
        <f t="shared" si="920"/>
        <v>1452599</v>
      </c>
      <c r="AW164" s="9">
        <f t="shared" si="921"/>
        <v>1077596</v>
      </c>
      <c r="AX164" s="9">
        <f t="shared" si="922"/>
        <v>0</v>
      </c>
      <c r="AY164" s="9">
        <f t="shared" si="923"/>
        <v>364227</v>
      </c>
      <c r="AZ164" s="9">
        <f t="shared" si="924"/>
        <v>10776</v>
      </c>
      <c r="BA164" s="9">
        <f t="shared" si="925"/>
        <v>0</v>
      </c>
      <c r="BB164" s="46">
        <f t="shared" si="926"/>
        <v>2.7507000000000001</v>
      </c>
      <c r="BC164" s="46">
        <f t="shared" si="927"/>
        <v>2.7507000000000001</v>
      </c>
      <c r="BD164" s="46">
        <f t="shared" si="928"/>
        <v>0</v>
      </c>
      <c r="BE164" s="169"/>
    </row>
    <row r="165" spans="1:57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2" t="s">
        <v>19</v>
      </c>
      <c r="H165" s="9">
        <f t="shared" si="906"/>
        <v>36040130</v>
      </c>
      <c r="I165" s="9">
        <v>26491773</v>
      </c>
      <c r="J165" s="9"/>
      <c r="K165" s="9">
        <f t="shared" si="907"/>
        <v>8954219</v>
      </c>
      <c r="L165" s="9">
        <f t="shared" si="908"/>
        <v>264918</v>
      </c>
      <c r="M165" s="9">
        <v>329220</v>
      </c>
      <c r="N165" s="105">
        <f>O165+P165</f>
        <v>43.054600000000008</v>
      </c>
      <c r="O165" s="105">
        <v>34.864600000000003</v>
      </c>
      <c r="P165" s="105">
        <v>8.1900000000000013</v>
      </c>
      <c r="Q165" s="9">
        <f>OON!V165+OON!W165</f>
        <v>0</v>
      </c>
      <c r="R165" s="9"/>
      <c r="S165" s="9"/>
      <c r="T165" s="9"/>
      <c r="U165" s="9"/>
      <c r="V165" s="9"/>
      <c r="W165" s="9"/>
      <c r="X165" s="9">
        <f t="shared" si="910"/>
        <v>0</v>
      </c>
      <c r="Y165" s="9">
        <f>OON!K165</f>
        <v>0</v>
      </c>
      <c r="Z165" s="9">
        <f t="shared" si="911"/>
        <v>0</v>
      </c>
      <c r="AA165" s="9">
        <f>OON!O165+OON!S165</f>
        <v>0</v>
      </c>
      <c r="AB165" s="9">
        <f t="shared" si="912"/>
        <v>0</v>
      </c>
      <c r="AC165" s="9">
        <f t="shared" si="913"/>
        <v>0</v>
      </c>
      <c r="AD165" s="9">
        <f t="shared" si="914"/>
        <v>0</v>
      </c>
      <c r="AE165" s="9">
        <f t="shared" si="915"/>
        <v>0</v>
      </c>
      <c r="AF165" s="9"/>
      <c r="AG165" s="9"/>
      <c r="AH165" s="9"/>
      <c r="AI165" s="9">
        <f t="shared" si="916"/>
        <v>0</v>
      </c>
      <c r="AJ165" s="46">
        <f>OON!AC165</f>
        <v>0</v>
      </c>
      <c r="AK165" s="46">
        <f>OON!AD165</f>
        <v>0</v>
      </c>
      <c r="AL165" s="46"/>
      <c r="AM165" s="46"/>
      <c r="AN165" s="46"/>
      <c r="AO165" s="46"/>
      <c r="AP165" s="46"/>
      <c r="AQ165" s="46"/>
      <c r="AR165" s="46"/>
      <c r="AS165" s="46">
        <f t="shared" si="917"/>
        <v>0</v>
      </c>
      <c r="AT165" s="46">
        <f t="shared" si="918"/>
        <v>0</v>
      </c>
      <c r="AU165" s="46">
        <f t="shared" si="919"/>
        <v>0</v>
      </c>
      <c r="AV165" s="9">
        <f t="shared" si="920"/>
        <v>36040130</v>
      </c>
      <c r="AW165" s="9">
        <f t="shared" si="921"/>
        <v>26491773</v>
      </c>
      <c r="AX165" s="9">
        <f t="shared" si="922"/>
        <v>0</v>
      </c>
      <c r="AY165" s="9">
        <f t="shared" si="923"/>
        <v>8954219</v>
      </c>
      <c r="AZ165" s="9">
        <f t="shared" si="924"/>
        <v>264918</v>
      </c>
      <c r="BA165" s="9">
        <f t="shared" si="925"/>
        <v>329220</v>
      </c>
      <c r="BB165" s="46">
        <f t="shared" si="926"/>
        <v>43.054600000000008</v>
      </c>
      <c r="BC165" s="46">
        <f t="shared" si="927"/>
        <v>34.864600000000003</v>
      </c>
      <c r="BD165" s="46">
        <f t="shared" si="928"/>
        <v>8.1900000000000013</v>
      </c>
      <c r="BE165" s="169"/>
    </row>
    <row r="166" spans="1:57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9">
        <f t="shared" si="906"/>
        <v>3068346</v>
      </c>
      <c r="I166" s="9">
        <v>2276221</v>
      </c>
      <c r="J166" s="9"/>
      <c r="K166" s="9">
        <f t="shared" si="907"/>
        <v>769363</v>
      </c>
      <c r="L166" s="9">
        <f t="shared" si="908"/>
        <v>22762</v>
      </c>
      <c r="M166" s="9">
        <v>0</v>
      </c>
      <c r="N166" s="105">
        <f>O166+P166</f>
        <v>5.8906999999999998</v>
      </c>
      <c r="O166" s="105">
        <v>5.8906999999999998</v>
      </c>
      <c r="P166" s="105">
        <v>0</v>
      </c>
      <c r="Q166" s="9">
        <f>OON!V166+OON!W166</f>
        <v>0</v>
      </c>
      <c r="R166" s="9"/>
      <c r="S166" s="9"/>
      <c r="T166" s="9"/>
      <c r="U166" s="9"/>
      <c r="V166" s="9"/>
      <c r="W166" s="9"/>
      <c r="X166" s="9">
        <f t="shared" si="910"/>
        <v>0</v>
      </c>
      <c r="Y166" s="9">
        <f>OON!K166</f>
        <v>0</v>
      </c>
      <c r="Z166" s="9">
        <f t="shared" si="911"/>
        <v>0</v>
      </c>
      <c r="AA166" s="9">
        <f>OON!O166+OON!S166</f>
        <v>0</v>
      </c>
      <c r="AB166" s="9">
        <f t="shared" si="912"/>
        <v>0</v>
      </c>
      <c r="AC166" s="9">
        <f t="shared" si="913"/>
        <v>0</v>
      </c>
      <c r="AD166" s="9">
        <f t="shared" si="914"/>
        <v>0</v>
      </c>
      <c r="AE166" s="9">
        <f t="shared" si="915"/>
        <v>0</v>
      </c>
      <c r="AF166" s="9"/>
      <c r="AG166" s="9"/>
      <c r="AH166" s="9"/>
      <c r="AI166" s="9">
        <f t="shared" si="916"/>
        <v>0</v>
      </c>
      <c r="AJ166" s="46">
        <f>OON!AC166</f>
        <v>0</v>
      </c>
      <c r="AK166" s="46">
        <f>OON!AD166</f>
        <v>0</v>
      </c>
      <c r="AL166" s="46"/>
      <c r="AM166" s="46"/>
      <c r="AN166" s="46"/>
      <c r="AO166" s="46"/>
      <c r="AP166" s="46"/>
      <c r="AQ166" s="46"/>
      <c r="AR166" s="46"/>
      <c r="AS166" s="46">
        <f t="shared" si="917"/>
        <v>0</v>
      </c>
      <c r="AT166" s="46">
        <f t="shared" si="918"/>
        <v>0</v>
      </c>
      <c r="AU166" s="46">
        <f t="shared" si="919"/>
        <v>0</v>
      </c>
      <c r="AV166" s="9">
        <f t="shared" si="920"/>
        <v>3068346</v>
      </c>
      <c r="AW166" s="9">
        <f t="shared" si="921"/>
        <v>2276221</v>
      </c>
      <c r="AX166" s="9">
        <f t="shared" si="922"/>
        <v>0</v>
      </c>
      <c r="AY166" s="9">
        <f t="shared" si="923"/>
        <v>769363</v>
      </c>
      <c r="AZ166" s="9">
        <f t="shared" si="924"/>
        <v>22762</v>
      </c>
      <c r="BA166" s="9">
        <f t="shared" si="925"/>
        <v>0</v>
      </c>
      <c r="BB166" s="46">
        <f t="shared" si="926"/>
        <v>5.8906999999999998</v>
      </c>
      <c r="BC166" s="46">
        <f t="shared" si="927"/>
        <v>5.8906999999999998</v>
      </c>
      <c r="BD166" s="46">
        <f t="shared" si="928"/>
        <v>0</v>
      </c>
      <c r="BE166" s="169"/>
    </row>
    <row r="167" spans="1:57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19">
        <v>3114</v>
      </c>
      <c r="F167" s="19" t="s">
        <v>109</v>
      </c>
      <c r="G167" s="19" t="s">
        <v>95</v>
      </c>
      <c r="H167" s="9">
        <f t="shared" si="906"/>
        <v>0</v>
      </c>
      <c r="I167" s="9"/>
      <c r="J167" s="9"/>
      <c r="K167" s="9">
        <f t="shared" si="907"/>
        <v>0</v>
      </c>
      <c r="L167" s="9">
        <f t="shared" si="908"/>
        <v>0</v>
      </c>
      <c r="M167" s="9"/>
      <c r="N167" s="105"/>
      <c r="O167" s="105"/>
      <c r="P167" s="105"/>
      <c r="Q167" s="9">
        <f>OON!V167+OON!W167</f>
        <v>0</v>
      </c>
      <c r="R167" s="49"/>
      <c r="S167" s="49"/>
      <c r="T167" s="49"/>
      <c r="U167" s="49"/>
      <c r="V167" s="49"/>
      <c r="W167" s="49"/>
      <c r="X167" s="9">
        <f t="shared" si="910"/>
        <v>0</v>
      </c>
      <c r="Y167" s="9">
        <f>OON!K167</f>
        <v>0</v>
      </c>
      <c r="Z167" s="9">
        <f t="shared" si="911"/>
        <v>0</v>
      </c>
      <c r="AA167" s="9">
        <f>OON!O167+OON!S167</f>
        <v>0</v>
      </c>
      <c r="AB167" s="9">
        <f t="shared" si="912"/>
        <v>0</v>
      </c>
      <c r="AC167" s="9">
        <f t="shared" si="913"/>
        <v>0</v>
      </c>
      <c r="AD167" s="9">
        <f t="shared" si="914"/>
        <v>0</v>
      </c>
      <c r="AE167" s="9">
        <f t="shared" si="915"/>
        <v>0</v>
      </c>
      <c r="AF167" s="49"/>
      <c r="AG167" s="49"/>
      <c r="AH167" s="49"/>
      <c r="AI167" s="9">
        <f t="shared" si="916"/>
        <v>0</v>
      </c>
      <c r="AJ167" s="46">
        <f>OON!AC167</f>
        <v>0</v>
      </c>
      <c r="AK167" s="46">
        <f>OON!AD167</f>
        <v>0</v>
      </c>
      <c r="AL167" s="46"/>
      <c r="AM167" s="46"/>
      <c r="AN167" s="46"/>
      <c r="AO167" s="46"/>
      <c r="AP167" s="46"/>
      <c r="AQ167" s="46"/>
      <c r="AR167" s="46"/>
      <c r="AS167" s="46">
        <f t="shared" si="917"/>
        <v>0</v>
      </c>
      <c r="AT167" s="46">
        <f t="shared" si="918"/>
        <v>0</v>
      </c>
      <c r="AU167" s="46">
        <f t="shared" si="919"/>
        <v>0</v>
      </c>
      <c r="AV167" s="9">
        <f t="shared" si="920"/>
        <v>0</v>
      </c>
      <c r="AW167" s="9">
        <f t="shared" si="921"/>
        <v>0</v>
      </c>
      <c r="AX167" s="9">
        <f t="shared" si="922"/>
        <v>0</v>
      </c>
      <c r="AY167" s="9">
        <f t="shared" si="923"/>
        <v>0</v>
      </c>
      <c r="AZ167" s="9">
        <f t="shared" si="924"/>
        <v>0</v>
      </c>
      <c r="BA167" s="9">
        <f t="shared" si="925"/>
        <v>0</v>
      </c>
      <c r="BB167" s="46">
        <f t="shared" si="926"/>
        <v>0</v>
      </c>
      <c r="BC167" s="46">
        <f t="shared" si="927"/>
        <v>0</v>
      </c>
      <c r="BD167" s="46">
        <f t="shared" si="928"/>
        <v>0</v>
      </c>
      <c r="BE167" s="169"/>
    </row>
    <row r="168" spans="1:57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95</v>
      </c>
      <c r="H168" s="9">
        <f t="shared" si="906"/>
        <v>1984411</v>
      </c>
      <c r="I168" s="9">
        <v>1464547</v>
      </c>
      <c r="J168" s="9"/>
      <c r="K168" s="9">
        <f t="shared" si="907"/>
        <v>495017</v>
      </c>
      <c r="L168" s="9">
        <f t="shared" si="908"/>
        <v>14645</v>
      </c>
      <c r="M168" s="9">
        <v>10202</v>
      </c>
      <c r="N168" s="105">
        <v>4.71</v>
      </c>
      <c r="O168" s="105">
        <v>0</v>
      </c>
      <c r="P168" s="105">
        <f>N168</f>
        <v>4.71</v>
      </c>
      <c r="Q168" s="9">
        <f>OON!V168+OON!W168</f>
        <v>0</v>
      </c>
      <c r="R168" s="49"/>
      <c r="S168" s="49"/>
      <c r="T168" s="49"/>
      <c r="U168" s="49"/>
      <c r="V168" s="49"/>
      <c r="W168" s="49"/>
      <c r="X168" s="9">
        <f t="shared" si="910"/>
        <v>0</v>
      </c>
      <c r="Y168" s="9">
        <f>OON!K168</f>
        <v>0</v>
      </c>
      <c r="Z168" s="9">
        <f t="shared" si="911"/>
        <v>0</v>
      </c>
      <c r="AA168" s="9">
        <f>OON!O168+OON!S168</f>
        <v>0</v>
      </c>
      <c r="AB168" s="9">
        <f t="shared" si="912"/>
        <v>0</v>
      </c>
      <c r="AC168" s="9">
        <f t="shared" si="913"/>
        <v>0</v>
      </c>
      <c r="AD168" s="9">
        <f t="shared" si="914"/>
        <v>0</v>
      </c>
      <c r="AE168" s="9">
        <f t="shared" si="915"/>
        <v>0</v>
      </c>
      <c r="AF168" s="49"/>
      <c r="AG168" s="49"/>
      <c r="AH168" s="49"/>
      <c r="AI168" s="9">
        <f t="shared" si="916"/>
        <v>0</v>
      </c>
      <c r="AJ168" s="46">
        <f>OON!AC168</f>
        <v>0</v>
      </c>
      <c r="AK168" s="46">
        <f>OON!AD168</f>
        <v>0</v>
      </c>
      <c r="AL168" s="46"/>
      <c r="AM168" s="46"/>
      <c r="AN168" s="46"/>
      <c r="AO168" s="46"/>
      <c r="AP168" s="46"/>
      <c r="AQ168" s="46"/>
      <c r="AR168" s="46"/>
      <c r="AS168" s="46">
        <f t="shared" si="917"/>
        <v>0</v>
      </c>
      <c r="AT168" s="46">
        <f t="shared" si="918"/>
        <v>0</v>
      </c>
      <c r="AU168" s="46">
        <f t="shared" si="919"/>
        <v>0</v>
      </c>
      <c r="AV168" s="9">
        <f t="shared" si="920"/>
        <v>1984411</v>
      </c>
      <c r="AW168" s="9">
        <f t="shared" si="921"/>
        <v>1464547</v>
      </c>
      <c r="AX168" s="9">
        <f t="shared" si="922"/>
        <v>0</v>
      </c>
      <c r="AY168" s="9">
        <f t="shared" si="923"/>
        <v>495017</v>
      </c>
      <c r="AZ168" s="9">
        <f t="shared" si="924"/>
        <v>14645</v>
      </c>
      <c r="BA168" s="9">
        <f t="shared" si="925"/>
        <v>10202</v>
      </c>
      <c r="BB168" s="46">
        <f t="shared" si="926"/>
        <v>4.71</v>
      </c>
      <c r="BC168" s="46">
        <f t="shared" si="927"/>
        <v>0</v>
      </c>
      <c r="BD168" s="46">
        <f t="shared" si="928"/>
        <v>4.71</v>
      </c>
      <c r="BE168" s="169"/>
    </row>
    <row r="169" spans="1:57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9">
        <f t="shared" si="906"/>
        <v>3057322</v>
      </c>
      <c r="I169" s="9">
        <v>2268043</v>
      </c>
      <c r="J169" s="9"/>
      <c r="K169" s="9">
        <f t="shared" si="907"/>
        <v>766599</v>
      </c>
      <c r="L169" s="9">
        <f t="shared" si="908"/>
        <v>22680</v>
      </c>
      <c r="M169" s="9">
        <v>0</v>
      </c>
      <c r="N169" s="105">
        <f>O169+P169</f>
        <v>4.71</v>
      </c>
      <c r="O169" s="105">
        <v>4.71</v>
      </c>
      <c r="P169" s="105">
        <v>0</v>
      </c>
      <c r="Q169" s="9">
        <f>OON!V169+OON!W169</f>
        <v>0</v>
      </c>
      <c r="R169" s="9"/>
      <c r="S169" s="9"/>
      <c r="T169" s="9"/>
      <c r="U169" s="9"/>
      <c r="V169" s="9"/>
      <c r="W169" s="9"/>
      <c r="X169" s="9">
        <f t="shared" si="910"/>
        <v>0</v>
      </c>
      <c r="Y169" s="9">
        <f>OON!K169</f>
        <v>0</v>
      </c>
      <c r="Z169" s="9">
        <f t="shared" si="911"/>
        <v>0</v>
      </c>
      <c r="AA169" s="9">
        <f>OON!O169+OON!S169</f>
        <v>0</v>
      </c>
      <c r="AB169" s="9">
        <f t="shared" si="912"/>
        <v>0</v>
      </c>
      <c r="AC169" s="9">
        <f t="shared" si="913"/>
        <v>0</v>
      </c>
      <c r="AD169" s="9">
        <f t="shared" si="914"/>
        <v>0</v>
      </c>
      <c r="AE169" s="9">
        <f t="shared" si="915"/>
        <v>0</v>
      </c>
      <c r="AF169" s="9"/>
      <c r="AG169" s="9"/>
      <c r="AH169" s="9"/>
      <c r="AI169" s="9">
        <f t="shared" si="916"/>
        <v>0</v>
      </c>
      <c r="AJ169" s="46">
        <f>OON!AC169</f>
        <v>0</v>
      </c>
      <c r="AK169" s="46">
        <f>OON!AD169</f>
        <v>0</v>
      </c>
      <c r="AL169" s="46"/>
      <c r="AM169" s="46"/>
      <c r="AN169" s="46"/>
      <c r="AO169" s="46"/>
      <c r="AP169" s="46"/>
      <c r="AQ169" s="46"/>
      <c r="AR169" s="46"/>
      <c r="AS169" s="46">
        <f t="shared" si="917"/>
        <v>0</v>
      </c>
      <c r="AT169" s="46">
        <f t="shared" si="918"/>
        <v>0</v>
      </c>
      <c r="AU169" s="46">
        <f t="shared" si="919"/>
        <v>0</v>
      </c>
      <c r="AV169" s="9">
        <f t="shared" si="920"/>
        <v>3057322</v>
      </c>
      <c r="AW169" s="9">
        <f t="shared" si="921"/>
        <v>2268043</v>
      </c>
      <c r="AX169" s="9">
        <f t="shared" si="922"/>
        <v>0</v>
      </c>
      <c r="AY169" s="9">
        <f t="shared" si="923"/>
        <v>766599</v>
      </c>
      <c r="AZ169" s="9">
        <f t="shared" si="924"/>
        <v>22680</v>
      </c>
      <c r="BA169" s="9">
        <f t="shared" si="925"/>
        <v>0</v>
      </c>
      <c r="BB169" s="46">
        <f t="shared" si="926"/>
        <v>4.71</v>
      </c>
      <c r="BC169" s="46">
        <f t="shared" si="927"/>
        <v>4.71</v>
      </c>
      <c r="BD169" s="46">
        <f t="shared" si="928"/>
        <v>0</v>
      </c>
      <c r="BE169" s="169"/>
    </row>
    <row r="170" spans="1:57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75</v>
      </c>
      <c r="G170" s="2" t="s">
        <v>19</v>
      </c>
      <c r="H170" s="9">
        <f t="shared" si="906"/>
        <v>873679</v>
      </c>
      <c r="I170" s="9">
        <v>648130</v>
      </c>
      <c r="J170" s="9"/>
      <c r="K170" s="9">
        <f t="shared" si="907"/>
        <v>219068</v>
      </c>
      <c r="L170" s="9">
        <f t="shared" si="908"/>
        <v>6481</v>
      </c>
      <c r="M170" s="9">
        <v>0</v>
      </c>
      <c r="N170" s="105">
        <f>O170+P170</f>
        <v>1.7485999999999999</v>
      </c>
      <c r="O170" s="105">
        <v>1.7485999999999999</v>
      </c>
      <c r="P170" s="105">
        <v>0</v>
      </c>
      <c r="Q170" s="9">
        <f>OON!V170+OON!W170</f>
        <v>0</v>
      </c>
      <c r="R170" s="9"/>
      <c r="S170" s="9"/>
      <c r="T170" s="9"/>
      <c r="U170" s="9"/>
      <c r="V170" s="9"/>
      <c r="W170" s="9"/>
      <c r="X170" s="9">
        <f t="shared" si="910"/>
        <v>0</v>
      </c>
      <c r="Y170" s="9">
        <f>OON!K170</f>
        <v>0</v>
      </c>
      <c r="Z170" s="9">
        <f t="shared" si="911"/>
        <v>0</v>
      </c>
      <c r="AA170" s="9">
        <f>OON!O170+OON!S170</f>
        <v>0</v>
      </c>
      <c r="AB170" s="9">
        <f t="shared" si="912"/>
        <v>0</v>
      </c>
      <c r="AC170" s="9">
        <f t="shared" si="913"/>
        <v>0</v>
      </c>
      <c r="AD170" s="9">
        <f t="shared" si="914"/>
        <v>0</v>
      </c>
      <c r="AE170" s="9">
        <f t="shared" si="915"/>
        <v>0</v>
      </c>
      <c r="AF170" s="9"/>
      <c r="AG170" s="9"/>
      <c r="AH170" s="9"/>
      <c r="AI170" s="9">
        <f t="shared" si="916"/>
        <v>0</v>
      </c>
      <c r="AJ170" s="46">
        <f>OON!AC170</f>
        <v>0</v>
      </c>
      <c r="AK170" s="46">
        <f>OON!AD170</f>
        <v>0</v>
      </c>
      <c r="AL170" s="46"/>
      <c r="AM170" s="46"/>
      <c r="AN170" s="46"/>
      <c r="AO170" s="46"/>
      <c r="AP170" s="46"/>
      <c r="AQ170" s="46"/>
      <c r="AR170" s="46"/>
      <c r="AS170" s="46">
        <f t="shared" si="917"/>
        <v>0</v>
      </c>
      <c r="AT170" s="46">
        <f t="shared" si="918"/>
        <v>0</v>
      </c>
      <c r="AU170" s="46">
        <f t="shared" si="919"/>
        <v>0</v>
      </c>
      <c r="AV170" s="9">
        <f t="shared" si="920"/>
        <v>873679</v>
      </c>
      <c r="AW170" s="9">
        <f t="shared" si="921"/>
        <v>648130</v>
      </c>
      <c r="AX170" s="9">
        <f t="shared" si="922"/>
        <v>0</v>
      </c>
      <c r="AY170" s="9">
        <f t="shared" si="923"/>
        <v>219068</v>
      </c>
      <c r="AZ170" s="9">
        <f t="shared" si="924"/>
        <v>6481</v>
      </c>
      <c r="BA170" s="9">
        <f t="shared" si="925"/>
        <v>0</v>
      </c>
      <c r="BB170" s="46">
        <f t="shared" si="926"/>
        <v>1.7485999999999999</v>
      </c>
      <c r="BC170" s="46">
        <f t="shared" si="927"/>
        <v>1.7485999999999999</v>
      </c>
      <c r="BD170" s="46">
        <f t="shared" si="928"/>
        <v>0</v>
      </c>
      <c r="BE170" s="169"/>
    </row>
    <row r="171" spans="1:57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94</v>
      </c>
      <c r="G171" s="7" t="s">
        <v>95</v>
      </c>
      <c r="H171" s="9">
        <f t="shared" si="906"/>
        <v>38127</v>
      </c>
      <c r="I171" s="9">
        <v>27243</v>
      </c>
      <c r="J171" s="9"/>
      <c r="K171" s="9">
        <f t="shared" si="907"/>
        <v>9208</v>
      </c>
      <c r="L171" s="9">
        <f t="shared" si="908"/>
        <v>272</v>
      </c>
      <c r="M171" s="9">
        <v>1404</v>
      </c>
      <c r="N171" s="105">
        <v>0.11</v>
      </c>
      <c r="O171" s="105">
        <v>0</v>
      </c>
      <c r="P171" s="105">
        <f>N171</f>
        <v>0.11</v>
      </c>
      <c r="Q171" s="9">
        <f>OON!V171+OON!W171</f>
        <v>0</v>
      </c>
      <c r="R171" s="49"/>
      <c r="S171" s="49"/>
      <c r="T171" s="49"/>
      <c r="U171" s="49"/>
      <c r="V171" s="49"/>
      <c r="W171" s="49"/>
      <c r="X171" s="9">
        <f t="shared" si="910"/>
        <v>0</v>
      </c>
      <c r="Y171" s="9">
        <f>OON!K171</f>
        <v>0</v>
      </c>
      <c r="Z171" s="9">
        <f t="shared" si="911"/>
        <v>0</v>
      </c>
      <c r="AA171" s="9">
        <f>OON!O171+OON!S171</f>
        <v>0</v>
      </c>
      <c r="AB171" s="9">
        <f t="shared" si="912"/>
        <v>0</v>
      </c>
      <c r="AC171" s="9">
        <f t="shared" si="913"/>
        <v>0</v>
      </c>
      <c r="AD171" s="9">
        <f t="shared" si="914"/>
        <v>0</v>
      </c>
      <c r="AE171" s="9">
        <f t="shared" si="915"/>
        <v>0</v>
      </c>
      <c r="AF171" s="49"/>
      <c r="AG171" s="49"/>
      <c r="AH171" s="49"/>
      <c r="AI171" s="9">
        <f t="shared" si="916"/>
        <v>0</v>
      </c>
      <c r="AJ171" s="46">
        <f>OON!AC171</f>
        <v>0</v>
      </c>
      <c r="AK171" s="46">
        <f>OON!AD171</f>
        <v>0</v>
      </c>
      <c r="AL171" s="46"/>
      <c r="AM171" s="46"/>
      <c r="AN171" s="46"/>
      <c r="AO171" s="46"/>
      <c r="AP171" s="46"/>
      <c r="AQ171" s="46"/>
      <c r="AR171" s="46"/>
      <c r="AS171" s="46">
        <f t="shared" si="917"/>
        <v>0</v>
      </c>
      <c r="AT171" s="46">
        <f t="shared" si="918"/>
        <v>0</v>
      </c>
      <c r="AU171" s="46">
        <f t="shared" si="919"/>
        <v>0</v>
      </c>
      <c r="AV171" s="9">
        <f t="shared" si="920"/>
        <v>38127</v>
      </c>
      <c r="AW171" s="9">
        <f t="shared" si="921"/>
        <v>27243</v>
      </c>
      <c r="AX171" s="9">
        <f t="shared" si="922"/>
        <v>0</v>
      </c>
      <c r="AY171" s="9">
        <f t="shared" si="923"/>
        <v>9208</v>
      </c>
      <c r="AZ171" s="9">
        <f t="shared" si="924"/>
        <v>272</v>
      </c>
      <c r="BA171" s="9">
        <f t="shared" si="925"/>
        <v>1404</v>
      </c>
      <c r="BB171" s="46">
        <f t="shared" si="926"/>
        <v>0.11</v>
      </c>
      <c r="BC171" s="46">
        <f t="shared" si="927"/>
        <v>0</v>
      </c>
      <c r="BD171" s="46">
        <f t="shared" si="928"/>
        <v>0.11</v>
      </c>
      <c r="BE171" s="169"/>
    </row>
    <row r="172" spans="1:57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95</v>
      </c>
      <c r="H172" s="9">
        <f t="shared" si="906"/>
        <v>3557098</v>
      </c>
      <c r="I172" s="9">
        <v>2613270</v>
      </c>
      <c r="J172" s="9"/>
      <c r="K172" s="9">
        <f t="shared" si="907"/>
        <v>883285</v>
      </c>
      <c r="L172" s="9">
        <f t="shared" si="908"/>
        <v>26133</v>
      </c>
      <c r="M172" s="9">
        <v>34410</v>
      </c>
      <c r="N172" s="105">
        <v>6.32</v>
      </c>
      <c r="O172" s="105">
        <v>4.0599999999999996</v>
      </c>
      <c r="P172" s="105">
        <v>2.2599999999999998</v>
      </c>
      <c r="Q172" s="9">
        <f>OON!V172+OON!W172</f>
        <v>0</v>
      </c>
      <c r="R172" s="49"/>
      <c r="S172" s="49"/>
      <c r="T172" s="49"/>
      <c r="U172" s="49"/>
      <c r="V172" s="49"/>
      <c r="W172" s="49"/>
      <c r="X172" s="9">
        <f t="shared" si="910"/>
        <v>0</v>
      </c>
      <c r="Y172" s="9">
        <f>OON!K172</f>
        <v>0</v>
      </c>
      <c r="Z172" s="9">
        <f t="shared" si="911"/>
        <v>0</v>
      </c>
      <c r="AA172" s="9">
        <f>OON!O172+OON!S172</f>
        <v>0</v>
      </c>
      <c r="AB172" s="9">
        <f t="shared" si="912"/>
        <v>0</v>
      </c>
      <c r="AC172" s="9">
        <f t="shared" si="913"/>
        <v>0</v>
      </c>
      <c r="AD172" s="9">
        <f t="shared" si="914"/>
        <v>0</v>
      </c>
      <c r="AE172" s="9">
        <f t="shared" si="915"/>
        <v>0</v>
      </c>
      <c r="AF172" s="49"/>
      <c r="AG172" s="49"/>
      <c r="AH172" s="49"/>
      <c r="AI172" s="9">
        <f t="shared" si="916"/>
        <v>0</v>
      </c>
      <c r="AJ172" s="46">
        <f>OON!AC172</f>
        <v>0</v>
      </c>
      <c r="AK172" s="46">
        <f>OON!AD172</f>
        <v>0</v>
      </c>
      <c r="AL172" s="46"/>
      <c r="AM172" s="46"/>
      <c r="AN172" s="46"/>
      <c r="AO172" s="46"/>
      <c r="AP172" s="46"/>
      <c r="AQ172" s="46"/>
      <c r="AR172" s="46"/>
      <c r="AS172" s="46">
        <f t="shared" si="917"/>
        <v>0</v>
      </c>
      <c r="AT172" s="46">
        <f t="shared" si="918"/>
        <v>0</v>
      </c>
      <c r="AU172" s="46">
        <f t="shared" si="919"/>
        <v>0</v>
      </c>
      <c r="AV172" s="9">
        <f t="shared" si="920"/>
        <v>3557098</v>
      </c>
      <c r="AW172" s="9">
        <f t="shared" si="921"/>
        <v>2613270</v>
      </c>
      <c r="AX172" s="9">
        <f t="shared" si="922"/>
        <v>0</v>
      </c>
      <c r="AY172" s="9">
        <f t="shared" si="923"/>
        <v>883285</v>
      </c>
      <c r="AZ172" s="9">
        <f t="shared" si="924"/>
        <v>26133</v>
      </c>
      <c r="BA172" s="9">
        <f t="shared" si="925"/>
        <v>34410</v>
      </c>
      <c r="BB172" s="46">
        <f t="shared" si="926"/>
        <v>6.3199999999999994</v>
      </c>
      <c r="BC172" s="46">
        <f t="shared" si="927"/>
        <v>4.0599999999999996</v>
      </c>
      <c r="BD172" s="46">
        <f t="shared" si="928"/>
        <v>2.2599999999999998</v>
      </c>
      <c r="BE172" s="169"/>
    </row>
    <row r="173" spans="1:57" x14ac:dyDescent="0.25">
      <c r="A173" s="29">
        <v>1455</v>
      </c>
      <c r="B173" s="30">
        <v>600023401</v>
      </c>
      <c r="C173" s="31"/>
      <c r="D173" s="32" t="s">
        <v>178</v>
      </c>
      <c r="E173" s="30"/>
      <c r="F173" s="30"/>
      <c r="G173" s="31"/>
      <c r="H173" s="50">
        <f t="shared" ref="H173:O173" si="929">SUM(H163:H172)</f>
        <v>55273282</v>
      </c>
      <c r="I173" s="50">
        <f t="shared" si="929"/>
        <v>40709397</v>
      </c>
      <c r="J173" s="50">
        <f t="shared" si="929"/>
        <v>0</v>
      </c>
      <c r="K173" s="50">
        <f t="shared" si="929"/>
        <v>13759776</v>
      </c>
      <c r="L173" s="50">
        <f t="shared" si="929"/>
        <v>407093</v>
      </c>
      <c r="M173" s="50">
        <f t="shared" si="929"/>
        <v>397016</v>
      </c>
      <c r="N173" s="107">
        <f t="shared" si="929"/>
        <v>76.584599999999995</v>
      </c>
      <c r="O173" s="107">
        <f t="shared" si="929"/>
        <v>60.024600000000014</v>
      </c>
      <c r="P173" s="107">
        <f t="shared" ref="P173" si="930">SUM(P163:P172)</f>
        <v>16.560000000000002</v>
      </c>
      <c r="Q173" s="50">
        <f t="shared" ref="Q173:BD173" si="931">SUM(Q163:Q172)</f>
        <v>0</v>
      </c>
      <c r="R173" s="50">
        <f t="shared" si="931"/>
        <v>0</v>
      </c>
      <c r="S173" s="50">
        <f t="shared" si="931"/>
        <v>0</v>
      </c>
      <c r="T173" s="50">
        <f t="shared" si="931"/>
        <v>0</v>
      </c>
      <c r="U173" s="50">
        <f t="shared" si="931"/>
        <v>0</v>
      </c>
      <c r="V173" s="50">
        <f t="shared" si="931"/>
        <v>0</v>
      </c>
      <c r="W173" s="50">
        <f t="shared" si="931"/>
        <v>0</v>
      </c>
      <c r="X173" s="50">
        <f t="shared" si="931"/>
        <v>0</v>
      </c>
      <c r="Y173" s="50">
        <f t="shared" si="931"/>
        <v>0</v>
      </c>
      <c r="Z173" s="50">
        <f t="shared" si="931"/>
        <v>0</v>
      </c>
      <c r="AA173" s="50">
        <f t="shared" si="931"/>
        <v>0</v>
      </c>
      <c r="AB173" s="50">
        <f t="shared" si="931"/>
        <v>0</v>
      </c>
      <c r="AC173" s="50">
        <f t="shared" si="931"/>
        <v>0</v>
      </c>
      <c r="AD173" s="50">
        <f t="shared" si="931"/>
        <v>0</v>
      </c>
      <c r="AE173" s="50">
        <f t="shared" si="931"/>
        <v>0</v>
      </c>
      <c r="AF173" s="50">
        <f t="shared" si="931"/>
        <v>0</v>
      </c>
      <c r="AG173" s="50">
        <f t="shared" si="931"/>
        <v>0</v>
      </c>
      <c r="AH173" s="50">
        <f t="shared" si="931"/>
        <v>0</v>
      </c>
      <c r="AI173" s="50">
        <f t="shared" si="931"/>
        <v>0</v>
      </c>
      <c r="AJ173" s="55">
        <f t="shared" si="931"/>
        <v>0</v>
      </c>
      <c r="AK173" s="55">
        <f t="shared" si="931"/>
        <v>0</v>
      </c>
      <c r="AL173" s="55">
        <f t="shared" si="931"/>
        <v>0</v>
      </c>
      <c r="AM173" s="55">
        <f t="shared" si="931"/>
        <v>0</v>
      </c>
      <c r="AN173" s="55">
        <f t="shared" si="931"/>
        <v>0</v>
      </c>
      <c r="AO173" s="55">
        <f t="shared" si="931"/>
        <v>0</v>
      </c>
      <c r="AP173" s="55">
        <f t="shared" si="931"/>
        <v>0</v>
      </c>
      <c r="AQ173" s="55">
        <f t="shared" si="931"/>
        <v>0</v>
      </c>
      <c r="AR173" s="55">
        <f t="shared" si="931"/>
        <v>0</v>
      </c>
      <c r="AS173" s="55">
        <f t="shared" si="931"/>
        <v>0</v>
      </c>
      <c r="AT173" s="55">
        <f t="shared" si="931"/>
        <v>0</v>
      </c>
      <c r="AU173" s="55">
        <f t="shared" si="931"/>
        <v>0</v>
      </c>
      <c r="AV173" s="50">
        <f t="shared" si="931"/>
        <v>55273282</v>
      </c>
      <c r="AW173" s="50">
        <f t="shared" si="931"/>
        <v>40709397</v>
      </c>
      <c r="AX173" s="50">
        <f t="shared" si="931"/>
        <v>0</v>
      </c>
      <c r="AY173" s="50">
        <f t="shared" si="931"/>
        <v>13759776</v>
      </c>
      <c r="AZ173" s="50">
        <f t="shared" si="931"/>
        <v>407093</v>
      </c>
      <c r="BA173" s="50">
        <f t="shared" si="931"/>
        <v>397016</v>
      </c>
      <c r="BB173" s="55">
        <f t="shared" si="931"/>
        <v>76.584599999999995</v>
      </c>
      <c r="BC173" s="55">
        <f t="shared" si="931"/>
        <v>60.024600000000014</v>
      </c>
      <c r="BD173" s="55">
        <f t="shared" si="931"/>
        <v>16.560000000000002</v>
      </c>
      <c r="BE173" s="168">
        <f>AV173-H173</f>
        <v>0</v>
      </c>
    </row>
    <row r="174" spans="1:57" x14ac:dyDescent="0.25">
      <c r="A174" s="25">
        <v>1456</v>
      </c>
      <c r="B174" s="6">
        <v>600023427</v>
      </c>
      <c r="C174" s="26">
        <v>46749799</v>
      </c>
      <c r="D174" s="27" t="s">
        <v>55</v>
      </c>
      <c r="E174" s="6">
        <v>3112</v>
      </c>
      <c r="F174" s="6" t="s">
        <v>71</v>
      </c>
      <c r="G174" s="6" t="s">
        <v>19</v>
      </c>
      <c r="H174" s="9">
        <f t="shared" ref="H174:H184" si="932">I174+J174+K174+L174+M174</f>
        <v>8469600</v>
      </c>
      <c r="I174" s="9">
        <v>6258850</v>
      </c>
      <c r="J174" s="9"/>
      <c r="K174" s="9">
        <f t="shared" ref="K174:K184" si="933">ROUND(I174*33.8%,0)</f>
        <v>2115491</v>
      </c>
      <c r="L174" s="9">
        <f t="shared" ref="L174:L184" si="934">ROUND(I174*1%,0)</f>
        <v>62589</v>
      </c>
      <c r="M174" s="9">
        <v>32670</v>
      </c>
      <c r="N174" s="105">
        <f t="shared" ref="N174:N175" si="935">O174+P174</f>
        <v>12.15</v>
      </c>
      <c r="O174" s="105">
        <v>10</v>
      </c>
      <c r="P174" s="105">
        <v>2.15</v>
      </c>
      <c r="Q174" s="9">
        <f>OON!V174+OON!W174</f>
        <v>0</v>
      </c>
      <c r="R174" s="28"/>
      <c r="S174" s="28"/>
      <c r="T174" s="28"/>
      <c r="U174" s="28"/>
      <c r="V174" s="28"/>
      <c r="W174" s="28"/>
      <c r="X174" s="9">
        <f t="shared" ref="X174:X184" si="936">SUM(Q174:W174)</f>
        <v>0</v>
      </c>
      <c r="Y174" s="9">
        <f>OON!K174</f>
        <v>0</v>
      </c>
      <c r="Z174" s="9">
        <f t="shared" ref="Z174:Z184" si="937">Q174*-1</f>
        <v>0</v>
      </c>
      <c r="AA174" s="9">
        <f>OON!O174+OON!S174</f>
        <v>0</v>
      </c>
      <c r="AB174" s="9">
        <f t="shared" ref="AB174:AB184" si="938">SUM(Y174:AA174)</f>
        <v>0</v>
      </c>
      <c r="AC174" s="9">
        <f t="shared" ref="AC174:AC184" si="939">X174+AB174</f>
        <v>0</v>
      </c>
      <c r="AD174" s="9">
        <f t="shared" ref="AD174:AD184" si="940">ROUND((X174+Y174+Z174)*33.8%,0)</f>
        <v>0</v>
      </c>
      <c r="AE174" s="9">
        <f t="shared" ref="AE174:AE184" si="941">ROUND(X174*1%,0)</f>
        <v>0</v>
      </c>
      <c r="AF174" s="28"/>
      <c r="AG174" s="28"/>
      <c r="AH174" s="28"/>
      <c r="AI174" s="9">
        <f t="shared" ref="AI174:AI184" si="942">AF174+AG174+AH174</f>
        <v>0</v>
      </c>
      <c r="AJ174" s="46">
        <f>OON!AC174</f>
        <v>0</v>
      </c>
      <c r="AK174" s="46">
        <f>OON!AD174</f>
        <v>0</v>
      </c>
      <c r="AL174" s="46"/>
      <c r="AM174" s="46"/>
      <c r="AN174" s="46"/>
      <c r="AO174" s="46"/>
      <c r="AP174" s="46"/>
      <c r="AQ174" s="46"/>
      <c r="AR174" s="46"/>
      <c r="AS174" s="46">
        <f t="shared" ref="AS174:AS184" si="943">AJ174+AL174+AM174+AP174+AR174+AN174</f>
        <v>0</v>
      </c>
      <c r="AT174" s="46">
        <f t="shared" ref="AT174:AT184" si="944">AK174+AQ174+AO174</f>
        <v>0</v>
      </c>
      <c r="AU174" s="46">
        <f t="shared" ref="AU174:AU184" si="945">AS174+AT174</f>
        <v>0</v>
      </c>
      <c r="AV174" s="9">
        <f t="shared" ref="AV174:AV184" si="946">AW174+AX174+AY174+AZ174+BA174</f>
        <v>8469600</v>
      </c>
      <c r="AW174" s="9">
        <f t="shared" ref="AW174:AW184" si="947">I174+X174</f>
        <v>6258850</v>
      </c>
      <c r="AX174" s="9">
        <f t="shared" ref="AX174:AX184" si="948">J174+AB174</f>
        <v>0</v>
      </c>
      <c r="AY174" s="9">
        <f t="shared" ref="AY174:AY184" si="949">K174+AD174</f>
        <v>2115491</v>
      </c>
      <c r="AZ174" s="9">
        <f t="shared" ref="AZ174:AZ184" si="950">L174+AE174</f>
        <v>62589</v>
      </c>
      <c r="BA174" s="9">
        <f t="shared" ref="BA174:BA184" si="951">M174+AI174</f>
        <v>32670</v>
      </c>
      <c r="BB174" s="46">
        <f t="shared" ref="BB174:BB184" si="952">BC174+BD174</f>
        <v>12.15</v>
      </c>
      <c r="BC174" s="46">
        <f t="shared" ref="BC174:BC184" si="953">O174+AS174</f>
        <v>10</v>
      </c>
      <c r="BD174" s="46">
        <f t="shared" ref="BD174:BD184" si="954">P174+AT174</f>
        <v>2.15</v>
      </c>
      <c r="BE174" s="169"/>
    </row>
    <row r="175" spans="1:57" x14ac:dyDescent="0.25">
      <c r="A175" s="5">
        <v>1456</v>
      </c>
      <c r="B175" s="2">
        <v>600023427</v>
      </c>
      <c r="C175" s="7">
        <v>46749799</v>
      </c>
      <c r="D175" s="8" t="s">
        <v>55</v>
      </c>
      <c r="E175" s="2">
        <v>3112</v>
      </c>
      <c r="F175" s="2" t="s">
        <v>72</v>
      </c>
      <c r="G175" s="2" t="s">
        <v>19</v>
      </c>
      <c r="H175" s="9">
        <f t="shared" si="932"/>
        <v>2490214</v>
      </c>
      <c r="I175" s="9">
        <v>1847340</v>
      </c>
      <c r="J175" s="9"/>
      <c r="K175" s="9">
        <f t="shared" si="933"/>
        <v>624401</v>
      </c>
      <c r="L175" s="9">
        <f t="shared" si="934"/>
        <v>18473</v>
      </c>
      <c r="M175" s="9">
        <v>0</v>
      </c>
      <c r="N175" s="105">
        <f t="shared" si="935"/>
        <v>5</v>
      </c>
      <c r="O175" s="105">
        <v>5</v>
      </c>
      <c r="P175" s="105">
        <v>0</v>
      </c>
      <c r="Q175" s="9">
        <f>OON!V175+OON!W175</f>
        <v>0</v>
      </c>
      <c r="R175" s="9"/>
      <c r="S175" s="9"/>
      <c r="T175" s="9"/>
      <c r="U175" s="9"/>
      <c r="V175" s="9"/>
      <c r="W175" s="9"/>
      <c r="X175" s="9">
        <f t="shared" si="936"/>
        <v>0</v>
      </c>
      <c r="Y175" s="9">
        <f>OON!K175</f>
        <v>0</v>
      </c>
      <c r="Z175" s="9">
        <f t="shared" si="937"/>
        <v>0</v>
      </c>
      <c r="AA175" s="9">
        <f>OON!O175+OON!S175</f>
        <v>0</v>
      </c>
      <c r="AB175" s="9">
        <f t="shared" si="938"/>
        <v>0</v>
      </c>
      <c r="AC175" s="9">
        <f t="shared" si="939"/>
        <v>0</v>
      </c>
      <c r="AD175" s="9">
        <f t="shared" si="940"/>
        <v>0</v>
      </c>
      <c r="AE175" s="9">
        <f t="shared" si="941"/>
        <v>0</v>
      </c>
      <c r="AF175" s="9"/>
      <c r="AG175" s="9"/>
      <c r="AH175" s="9"/>
      <c r="AI175" s="9">
        <f t="shared" si="942"/>
        <v>0</v>
      </c>
      <c r="AJ175" s="46">
        <f>OON!AC175</f>
        <v>0</v>
      </c>
      <c r="AK175" s="46">
        <f>OON!AD175</f>
        <v>0</v>
      </c>
      <c r="AL175" s="46"/>
      <c r="AM175" s="46"/>
      <c r="AN175" s="46"/>
      <c r="AO175" s="46"/>
      <c r="AP175" s="46"/>
      <c r="AQ175" s="46"/>
      <c r="AR175" s="46"/>
      <c r="AS175" s="46">
        <f t="shared" si="943"/>
        <v>0</v>
      </c>
      <c r="AT175" s="46">
        <f t="shared" si="944"/>
        <v>0</v>
      </c>
      <c r="AU175" s="46">
        <f t="shared" si="945"/>
        <v>0</v>
      </c>
      <c r="AV175" s="9">
        <f t="shared" si="946"/>
        <v>2490214</v>
      </c>
      <c r="AW175" s="9">
        <f t="shared" si="947"/>
        <v>1847340</v>
      </c>
      <c r="AX175" s="9">
        <f t="shared" si="948"/>
        <v>0</v>
      </c>
      <c r="AY175" s="9">
        <f t="shared" si="949"/>
        <v>624401</v>
      </c>
      <c r="AZ175" s="9">
        <f t="shared" si="950"/>
        <v>18473</v>
      </c>
      <c r="BA175" s="9">
        <f t="shared" si="951"/>
        <v>0</v>
      </c>
      <c r="BB175" s="46">
        <f t="shared" si="952"/>
        <v>5</v>
      </c>
      <c r="BC175" s="46">
        <f t="shared" si="953"/>
        <v>5</v>
      </c>
      <c r="BD175" s="46">
        <f t="shared" si="954"/>
        <v>0</v>
      </c>
      <c r="BE175" s="169"/>
    </row>
    <row r="176" spans="1:57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3114</v>
      </c>
      <c r="F176" s="2" t="s">
        <v>73</v>
      </c>
      <c r="G176" s="2" t="s">
        <v>19</v>
      </c>
      <c r="H176" s="9">
        <f t="shared" si="932"/>
        <v>58872901</v>
      </c>
      <c r="I176" s="9">
        <v>43330682</v>
      </c>
      <c r="J176" s="9"/>
      <c r="K176" s="167">
        <f>ROUND(I176*33.8%,0)+1</f>
        <v>14645772</v>
      </c>
      <c r="L176" s="9">
        <f t="shared" si="934"/>
        <v>433307</v>
      </c>
      <c r="M176" s="9">
        <v>463140</v>
      </c>
      <c r="N176" s="105">
        <f>O176+P176</f>
        <v>70.925399999999996</v>
      </c>
      <c r="O176" s="105">
        <v>60.495399999999997</v>
      </c>
      <c r="P176" s="105">
        <v>10.43</v>
      </c>
      <c r="Q176" s="9">
        <f>OON!V176+OON!W176</f>
        <v>-266500</v>
      </c>
      <c r="R176" s="9"/>
      <c r="S176" s="9"/>
      <c r="T176" s="9"/>
      <c r="U176" s="9">
        <v>105011</v>
      </c>
      <c r="V176" s="9"/>
      <c r="W176" s="9"/>
      <c r="X176" s="9">
        <f t="shared" si="936"/>
        <v>-161489</v>
      </c>
      <c r="Y176" s="9">
        <f>OON!K176</f>
        <v>0</v>
      </c>
      <c r="Z176" s="9">
        <f t="shared" si="937"/>
        <v>266500</v>
      </c>
      <c r="AA176" s="9">
        <f>OON!O176+OON!S176</f>
        <v>0</v>
      </c>
      <c r="AB176" s="9">
        <f t="shared" si="938"/>
        <v>266500</v>
      </c>
      <c r="AC176" s="9">
        <f t="shared" si="939"/>
        <v>105011</v>
      </c>
      <c r="AD176" s="9">
        <f t="shared" si="940"/>
        <v>35494</v>
      </c>
      <c r="AE176" s="9">
        <f t="shared" si="941"/>
        <v>-1615</v>
      </c>
      <c r="AF176" s="9"/>
      <c r="AG176" s="9"/>
      <c r="AH176" s="9"/>
      <c r="AI176" s="9">
        <f t="shared" si="942"/>
        <v>0</v>
      </c>
      <c r="AJ176" s="46">
        <f>OON!AC176</f>
        <v>-0.01</v>
      </c>
      <c r="AK176" s="46">
        <f>OON!AD176</f>
        <v>-0.82</v>
      </c>
      <c r="AL176" s="46"/>
      <c r="AM176" s="46"/>
      <c r="AN176" s="46">
        <v>0.19</v>
      </c>
      <c r="AO176" s="46"/>
      <c r="AP176" s="46"/>
      <c r="AQ176" s="46"/>
      <c r="AR176" s="46"/>
      <c r="AS176" s="46">
        <f t="shared" si="943"/>
        <v>0.18</v>
      </c>
      <c r="AT176" s="46">
        <f t="shared" si="944"/>
        <v>-0.82</v>
      </c>
      <c r="AU176" s="46">
        <f t="shared" si="945"/>
        <v>-0.6399999999999999</v>
      </c>
      <c r="AV176" s="9">
        <f t="shared" si="946"/>
        <v>59011791</v>
      </c>
      <c r="AW176" s="9">
        <f t="shared" si="947"/>
        <v>43169193</v>
      </c>
      <c r="AX176" s="9">
        <f t="shared" si="948"/>
        <v>266500</v>
      </c>
      <c r="AY176" s="9">
        <f t="shared" si="949"/>
        <v>14681266</v>
      </c>
      <c r="AZ176" s="9">
        <f t="shared" si="950"/>
        <v>431692</v>
      </c>
      <c r="BA176" s="9">
        <f t="shared" si="951"/>
        <v>463140</v>
      </c>
      <c r="BB176" s="46">
        <f t="shared" si="952"/>
        <v>70.285399999999996</v>
      </c>
      <c r="BC176" s="46">
        <f t="shared" si="953"/>
        <v>60.675399999999996</v>
      </c>
      <c r="BD176" s="46">
        <f t="shared" si="954"/>
        <v>9.61</v>
      </c>
      <c r="BE176" s="169"/>
    </row>
    <row r="177" spans="1:57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74</v>
      </c>
      <c r="G177" s="2" t="s">
        <v>19</v>
      </c>
      <c r="H177" s="9">
        <f t="shared" si="932"/>
        <v>17839831</v>
      </c>
      <c r="I177" s="9">
        <v>13234296</v>
      </c>
      <c r="J177" s="9"/>
      <c r="K177" s="9">
        <f t="shared" si="933"/>
        <v>4473192</v>
      </c>
      <c r="L177" s="9">
        <f t="shared" si="934"/>
        <v>132343</v>
      </c>
      <c r="M177" s="9">
        <v>0</v>
      </c>
      <c r="N177" s="105">
        <f>O177+P177</f>
        <v>35.299900000000001</v>
      </c>
      <c r="O177" s="105">
        <v>35.299900000000001</v>
      </c>
      <c r="P177" s="105">
        <v>0</v>
      </c>
      <c r="Q177" s="9">
        <f>OON!V177+OON!W177</f>
        <v>0</v>
      </c>
      <c r="R177" s="9"/>
      <c r="S177" s="9"/>
      <c r="T177" s="9"/>
      <c r="U177" s="9"/>
      <c r="V177" s="9"/>
      <c r="W177" s="9"/>
      <c r="X177" s="9">
        <f t="shared" si="936"/>
        <v>0</v>
      </c>
      <c r="Y177" s="9">
        <f>OON!K177</f>
        <v>0</v>
      </c>
      <c r="Z177" s="9">
        <f t="shared" si="937"/>
        <v>0</v>
      </c>
      <c r="AA177" s="9">
        <f>OON!O177+OON!S177</f>
        <v>0</v>
      </c>
      <c r="AB177" s="9">
        <f t="shared" si="938"/>
        <v>0</v>
      </c>
      <c r="AC177" s="9">
        <f t="shared" si="939"/>
        <v>0</v>
      </c>
      <c r="AD177" s="9">
        <f t="shared" si="940"/>
        <v>0</v>
      </c>
      <c r="AE177" s="9">
        <f t="shared" si="941"/>
        <v>0</v>
      </c>
      <c r="AF177" s="9"/>
      <c r="AG177" s="9"/>
      <c r="AH177" s="9"/>
      <c r="AI177" s="9">
        <f t="shared" si="942"/>
        <v>0</v>
      </c>
      <c r="AJ177" s="46">
        <f>OON!AC177</f>
        <v>0</v>
      </c>
      <c r="AK177" s="46">
        <f>OON!AD177</f>
        <v>0</v>
      </c>
      <c r="AL177" s="46"/>
      <c r="AM177" s="46"/>
      <c r="AN177" s="46"/>
      <c r="AO177" s="46"/>
      <c r="AP177" s="46"/>
      <c r="AQ177" s="46"/>
      <c r="AR177" s="46"/>
      <c r="AS177" s="46">
        <f t="shared" si="943"/>
        <v>0</v>
      </c>
      <c r="AT177" s="46">
        <f t="shared" si="944"/>
        <v>0</v>
      </c>
      <c r="AU177" s="46">
        <f t="shared" si="945"/>
        <v>0</v>
      </c>
      <c r="AV177" s="9">
        <f t="shared" si="946"/>
        <v>17839831</v>
      </c>
      <c r="AW177" s="9">
        <f t="shared" si="947"/>
        <v>13234296</v>
      </c>
      <c r="AX177" s="9">
        <f t="shared" si="948"/>
        <v>0</v>
      </c>
      <c r="AY177" s="9">
        <f t="shared" si="949"/>
        <v>4473192</v>
      </c>
      <c r="AZ177" s="9">
        <f t="shared" si="950"/>
        <v>132343</v>
      </c>
      <c r="BA177" s="9">
        <f t="shared" si="951"/>
        <v>0</v>
      </c>
      <c r="BB177" s="46">
        <f t="shared" si="952"/>
        <v>35.299900000000001</v>
      </c>
      <c r="BC177" s="46">
        <f t="shared" si="953"/>
        <v>35.299900000000001</v>
      </c>
      <c r="BD177" s="46">
        <f t="shared" si="954"/>
        <v>0</v>
      </c>
      <c r="BE177" s="169"/>
    </row>
    <row r="178" spans="1:57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19">
        <v>3114</v>
      </c>
      <c r="F178" s="19" t="s">
        <v>109</v>
      </c>
      <c r="G178" s="19" t="s">
        <v>95</v>
      </c>
      <c r="H178" s="9">
        <f t="shared" si="932"/>
        <v>0</v>
      </c>
      <c r="I178" s="9"/>
      <c r="J178" s="9"/>
      <c r="K178" s="9">
        <f t="shared" si="933"/>
        <v>0</v>
      </c>
      <c r="L178" s="9">
        <f t="shared" si="934"/>
        <v>0</v>
      </c>
      <c r="M178" s="9"/>
      <c r="N178" s="105"/>
      <c r="O178" s="105"/>
      <c r="P178" s="105"/>
      <c r="Q178" s="9">
        <f>OON!V178+OON!W178</f>
        <v>0</v>
      </c>
      <c r="R178" s="49"/>
      <c r="S178" s="49"/>
      <c r="T178" s="49"/>
      <c r="U178" s="49"/>
      <c r="V178" s="49"/>
      <c r="W178" s="49"/>
      <c r="X178" s="9">
        <f t="shared" si="936"/>
        <v>0</v>
      </c>
      <c r="Y178" s="9">
        <f>OON!K178</f>
        <v>0</v>
      </c>
      <c r="Z178" s="9">
        <f t="shared" si="937"/>
        <v>0</v>
      </c>
      <c r="AA178" s="9">
        <f>OON!O178+OON!S178</f>
        <v>0</v>
      </c>
      <c r="AB178" s="9">
        <f t="shared" si="938"/>
        <v>0</v>
      </c>
      <c r="AC178" s="9">
        <f t="shared" si="939"/>
        <v>0</v>
      </c>
      <c r="AD178" s="9">
        <f t="shared" si="940"/>
        <v>0</v>
      </c>
      <c r="AE178" s="9">
        <f t="shared" si="941"/>
        <v>0</v>
      </c>
      <c r="AF178" s="49">
        <v>3300</v>
      </c>
      <c r="AG178" s="49"/>
      <c r="AH178" s="49"/>
      <c r="AI178" s="9">
        <f t="shared" si="942"/>
        <v>3300</v>
      </c>
      <c r="AJ178" s="46">
        <f>OON!AC178</f>
        <v>0</v>
      </c>
      <c r="AK178" s="46">
        <f>OON!AD178</f>
        <v>0</v>
      </c>
      <c r="AL178" s="46"/>
      <c r="AM178" s="46"/>
      <c r="AN178" s="46"/>
      <c r="AO178" s="46"/>
      <c r="AP178" s="46"/>
      <c r="AQ178" s="46"/>
      <c r="AR178" s="46"/>
      <c r="AS178" s="46">
        <f t="shared" si="943"/>
        <v>0</v>
      </c>
      <c r="AT178" s="46">
        <f t="shared" si="944"/>
        <v>0</v>
      </c>
      <c r="AU178" s="46">
        <f t="shared" si="945"/>
        <v>0</v>
      </c>
      <c r="AV178" s="9">
        <f t="shared" si="946"/>
        <v>3300</v>
      </c>
      <c r="AW178" s="9">
        <f t="shared" si="947"/>
        <v>0</v>
      </c>
      <c r="AX178" s="9">
        <f t="shared" si="948"/>
        <v>0</v>
      </c>
      <c r="AY178" s="9">
        <f t="shared" si="949"/>
        <v>0</v>
      </c>
      <c r="AZ178" s="9">
        <f t="shared" si="950"/>
        <v>0</v>
      </c>
      <c r="BA178" s="9">
        <f t="shared" si="951"/>
        <v>3300</v>
      </c>
      <c r="BB178" s="46">
        <f t="shared" si="952"/>
        <v>0</v>
      </c>
      <c r="BC178" s="46">
        <f t="shared" si="953"/>
        <v>0</v>
      </c>
      <c r="BD178" s="46">
        <f t="shared" si="954"/>
        <v>0</v>
      </c>
      <c r="BE178" s="169"/>
    </row>
    <row r="179" spans="1:57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2">
        <v>3141</v>
      </c>
      <c r="F179" s="2" t="s">
        <v>20</v>
      </c>
      <c r="G179" s="7" t="s">
        <v>95</v>
      </c>
      <c r="H179" s="9">
        <f t="shared" si="932"/>
        <v>707838</v>
      </c>
      <c r="I179" s="9">
        <v>519806</v>
      </c>
      <c r="J179" s="9"/>
      <c r="K179" s="9">
        <f t="shared" si="933"/>
        <v>175694</v>
      </c>
      <c r="L179" s="9">
        <f t="shared" si="934"/>
        <v>5198</v>
      </c>
      <c r="M179" s="9">
        <v>7140</v>
      </c>
      <c r="N179" s="105">
        <v>1.67</v>
      </c>
      <c r="O179" s="105">
        <v>0</v>
      </c>
      <c r="P179" s="105">
        <f>N179</f>
        <v>1.67</v>
      </c>
      <c r="Q179" s="9">
        <f>OON!V179+OON!W179</f>
        <v>0</v>
      </c>
      <c r="R179" s="49"/>
      <c r="S179" s="49"/>
      <c r="T179" s="49"/>
      <c r="U179" s="49"/>
      <c r="V179" s="49"/>
      <c r="W179" s="49"/>
      <c r="X179" s="9">
        <f t="shared" si="936"/>
        <v>0</v>
      </c>
      <c r="Y179" s="9">
        <f>OON!K179</f>
        <v>0</v>
      </c>
      <c r="Z179" s="9">
        <f t="shared" si="937"/>
        <v>0</v>
      </c>
      <c r="AA179" s="9">
        <f>OON!O179+OON!S179</f>
        <v>0</v>
      </c>
      <c r="AB179" s="9">
        <f t="shared" si="938"/>
        <v>0</v>
      </c>
      <c r="AC179" s="9">
        <f t="shared" si="939"/>
        <v>0</v>
      </c>
      <c r="AD179" s="9">
        <f t="shared" si="940"/>
        <v>0</v>
      </c>
      <c r="AE179" s="9">
        <f t="shared" si="941"/>
        <v>0</v>
      </c>
      <c r="AF179" s="49"/>
      <c r="AG179" s="49"/>
      <c r="AH179" s="49"/>
      <c r="AI179" s="9">
        <f t="shared" si="942"/>
        <v>0</v>
      </c>
      <c r="AJ179" s="46">
        <f>OON!AC179</f>
        <v>0</v>
      </c>
      <c r="AK179" s="46">
        <f>OON!AD179</f>
        <v>0</v>
      </c>
      <c r="AL179" s="46"/>
      <c r="AM179" s="46"/>
      <c r="AN179" s="46"/>
      <c r="AO179" s="46"/>
      <c r="AP179" s="46"/>
      <c r="AQ179" s="46"/>
      <c r="AR179" s="46"/>
      <c r="AS179" s="46">
        <f t="shared" si="943"/>
        <v>0</v>
      </c>
      <c r="AT179" s="46">
        <f t="shared" si="944"/>
        <v>0</v>
      </c>
      <c r="AU179" s="46">
        <f t="shared" si="945"/>
        <v>0</v>
      </c>
      <c r="AV179" s="9">
        <f t="shared" si="946"/>
        <v>707838</v>
      </c>
      <c r="AW179" s="9">
        <f t="shared" si="947"/>
        <v>519806</v>
      </c>
      <c r="AX179" s="9">
        <f t="shared" si="948"/>
        <v>0</v>
      </c>
      <c r="AY179" s="9">
        <f t="shared" si="949"/>
        <v>175694</v>
      </c>
      <c r="AZ179" s="9">
        <f t="shared" si="950"/>
        <v>5198</v>
      </c>
      <c r="BA179" s="9">
        <f t="shared" si="951"/>
        <v>7140</v>
      </c>
      <c r="BB179" s="46">
        <f t="shared" si="952"/>
        <v>1.67</v>
      </c>
      <c r="BC179" s="46">
        <f t="shared" si="953"/>
        <v>0</v>
      </c>
      <c r="BD179" s="46">
        <f t="shared" si="954"/>
        <v>1.67</v>
      </c>
      <c r="BE179" s="169"/>
    </row>
    <row r="180" spans="1:57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3143</v>
      </c>
      <c r="F180" s="2" t="s">
        <v>54</v>
      </c>
      <c r="G180" s="2" t="s">
        <v>19</v>
      </c>
      <c r="H180" s="9">
        <f t="shared" si="932"/>
        <v>6409111</v>
      </c>
      <c r="I180" s="9">
        <v>4754534</v>
      </c>
      <c r="J180" s="9"/>
      <c r="K180" s="9">
        <f t="shared" si="933"/>
        <v>1607032</v>
      </c>
      <c r="L180" s="9">
        <f t="shared" si="934"/>
        <v>47545</v>
      </c>
      <c r="M180" s="9">
        <v>0</v>
      </c>
      <c r="N180" s="105">
        <f>O180+P180</f>
        <v>10.4</v>
      </c>
      <c r="O180" s="105">
        <v>10.4</v>
      </c>
      <c r="P180" s="105">
        <v>0</v>
      </c>
      <c r="Q180" s="9">
        <f>OON!V180+OON!W180</f>
        <v>0</v>
      </c>
      <c r="R180" s="9"/>
      <c r="S180" s="9"/>
      <c r="T180" s="9"/>
      <c r="U180" s="9"/>
      <c r="V180" s="9"/>
      <c r="W180" s="9"/>
      <c r="X180" s="9">
        <f t="shared" si="936"/>
        <v>0</v>
      </c>
      <c r="Y180" s="9">
        <f>OON!K180</f>
        <v>0</v>
      </c>
      <c r="Z180" s="9">
        <f t="shared" si="937"/>
        <v>0</v>
      </c>
      <c r="AA180" s="9">
        <f>OON!O180+OON!S180</f>
        <v>0</v>
      </c>
      <c r="AB180" s="9">
        <f t="shared" si="938"/>
        <v>0</v>
      </c>
      <c r="AC180" s="9">
        <f t="shared" si="939"/>
        <v>0</v>
      </c>
      <c r="AD180" s="9">
        <f t="shared" si="940"/>
        <v>0</v>
      </c>
      <c r="AE180" s="9">
        <f t="shared" si="941"/>
        <v>0</v>
      </c>
      <c r="AF180" s="9"/>
      <c r="AG180" s="9"/>
      <c r="AH180" s="9"/>
      <c r="AI180" s="9">
        <f t="shared" si="942"/>
        <v>0</v>
      </c>
      <c r="AJ180" s="46">
        <f>OON!AC180</f>
        <v>0</v>
      </c>
      <c r="AK180" s="46">
        <f>OON!AD180</f>
        <v>0</v>
      </c>
      <c r="AL180" s="46"/>
      <c r="AM180" s="46"/>
      <c r="AN180" s="46"/>
      <c r="AO180" s="46"/>
      <c r="AP180" s="46"/>
      <c r="AQ180" s="46"/>
      <c r="AR180" s="46"/>
      <c r="AS180" s="46">
        <f t="shared" si="943"/>
        <v>0</v>
      </c>
      <c r="AT180" s="46">
        <f t="shared" si="944"/>
        <v>0</v>
      </c>
      <c r="AU180" s="46">
        <f t="shared" si="945"/>
        <v>0</v>
      </c>
      <c r="AV180" s="9">
        <f t="shared" si="946"/>
        <v>6409111</v>
      </c>
      <c r="AW180" s="9">
        <f t="shared" si="947"/>
        <v>4754534</v>
      </c>
      <c r="AX180" s="9">
        <f t="shared" si="948"/>
        <v>0</v>
      </c>
      <c r="AY180" s="9">
        <f t="shared" si="949"/>
        <v>1607032</v>
      </c>
      <c r="AZ180" s="9">
        <f t="shared" si="950"/>
        <v>47545</v>
      </c>
      <c r="BA180" s="9">
        <f t="shared" si="951"/>
        <v>0</v>
      </c>
      <c r="BB180" s="46">
        <f t="shared" si="952"/>
        <v>10.4</v>
      </c>
      <c r="BC180" s="46">
        <f t="shared" si="953"/>
        <v>10.4</v>
      </c>
      <c r="BD180" s="46">
        <f t="shared" si="954"/>
        <v>0</v>
      </c>
      <c r="BE180" s="169"/>
    </row>
    <row r="181" spans="1:57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75</v>
      </c>
      <c r="G181" s="2" t="s">
        <v>19</v>
      </c>
      <c r="H181" s="9">
        <f t="shared" si="932"/>
        <v>1539836</v>
      </c>
      <c r="I181" s="9">
        <v>1142312</v>
      </c>
      <c r="J181" s="9"/>
      <c r="K181" s="9">
        <f t="shared" si="933"/>
        <v>386101</v>
      </c>
      <c r="L181" s="9">
        <f t="shared" si="934"/>
        <v>11423</v>
      </c>
      <c r="M181" s="9">
        <v>0</v>
      </c>
      <c r="N181" s="105">
        <f>O181+P181</f>
        <v>3.3332999999999999</v>
      </c>
      <c r="O181" s="105">
        <v>3.3332999999999999</v>
      </c>
      <c r="P181" s="105">
        <v>0</v>
      </c>
      <c r="Q181" s="9">
        <f>OON!V181+OON!W181</f>
        <v>0</v>
      </c>
      <c r="R181" s="9"/>
      <c r="S181" s="9"/>
      <c r="T181" s="9"/>
      <c r="U181" s="9"/>
      <c r="V181" s="9"/>
      <c r="W181" s="9"/>
      <c r="X181" s="9">
        <f t="shared" si="936"/>
        <v>0</v>
      </c>
      <c r="Y181" s="9">
        <f>OON!K181</f>
        <v>0</v>
      </c>
      <c r="Z181" s="9">
        <f t="shared" si="937"/>
        <v>0</v>
      </c>
      <c r="AA181" s="9">
        <f>OON!O181+OON!S181</f>
        <v>0</v>
      </c>
      <c r="AB181" s="9">
        <f t="shared" si="938"/>
        <v>0</v>
      </c>
      <c r="AC181" s="9">
        <f t="shared" si="939"/>
        <v>0</v>
      </c>
      <c r="AD181" s="9">
        <f t="shared" si="940"/>
        <v>0</v>
      </c>
      <c r="AE181" s="9">
        <f t="shared" si="941"/>
        <v>0</v>
      </c>
      <c r="AF181" s="9"/>
      <c r="AG181" s="9"/>
      <c r="AH181" s="9"/>
      <c r="AI181" s="9">
        <f t="shared" si="942"/>
        <v>0</v>
      </c>
      <c r="AJ181" s="46">
        <f>OON!AC181</f>
        <v>0</v>
      </c>
      <c r="AK181" s="46">
        <f>OON!AD181</f>
        <v>0</v>
      </c>
      <c r="AL181" s="46"/>
      <c r="AM181" s="46"/>
      <c r="AN181" s="46"/>
      <c r="AO181" s="46"/>
      <c r="AP181" s="46"/>
      <c r="AQ181" s="46"/>
      <c r="AR181" s="46"/>
      <c r="AS181" s="46">
        <f t="shared" si="943"/>
        <v>0</v>
      </c>
      <c r="AT181" s="46">
        <f t="shared" si="944"/>
        <v>0</v>
      </c>
      <c r="AU181" s="46">
        <f t="shared" si="945"/>
        <v>0</v>
      </c>
      <c r="AV181" s="9">
        <f t="shared" si="946"/>
        <v>1539836</v>
      </c>
      <c r="AW181" s="9">
        <f t="shared" si="947"/>
        <v>1142312</v>
      </c>
      <c r="AX181" s="9">
        <f t="shared" si="948"/>
        <v>0</v>
      </c>
      <c r="AY181" s="9">
        <f t="shared" si="949"/>
        <v>386101</v>
      </c>
      <c r="AZ181" s="9">
        <f t="shared" si="950"/>
        <v>11423</v>
      </c>
      <c r="BA181" s="9">
        <f t="shared" si="951"/>
        <v>0</v>
      </c>
      <c r="BB181" s="46">
        <f t="shared" si="952"/>
        <v>3.3332999999999999</v>
      </c>
      <c r="BC181" s="46">
        <f t="shared" si="953"/>
        <v>3.3332999999999999</v>
      </c>
      <c r="BD181" s="46">
        <f t="shared" si="954"/>
        <v>0</v>
      </c>
      <c r="BE181" s="169"/>
    </row>
    <row r="182" spans="1:57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94</v>
      </c>
      <c r="G182" s="7" t="s">
        <v>95</v>
      </c>
      <c r="H182" s="9">
        <f t="shared" si="932"/>
        <v>68189</v>
      </c>
      <c r="I182" s="9">
        <v>48723</v>
      </c>
      <c r="J182" s="9"/>
      <c r="K182" s="9">
        <f t="shared" si="933"/>
        <v>16468</v>
      </c>
      <c r="L182" s="9">
        <f t="shared" si="934"/>
        <v>487</v>
      </c>
      <c r="M182" s="9">
        <v>2511</v>
      </c>
      <c r="N182" s="105">
        <v>0.19</v>
      </c>
      <c r="O182" s="105">
        <v>0</v>
      </c>
      <c r="P182" s="105">
        <f>N182</f>
        <v>0.19</v>
      </c>
      <c r="Q182" s="9">
        <f>OON!V182+OON!W182</f>
        <v>0</v>
      </c>
      <c r="R182" s="49"/>
      <c r="S182" s="49"/>
      <c r="T182" s="49"/>
      <c r="U182" s="49"/>
      <c r="V182" s="49"/>
      <c r="W182" s="49"/>
      <c r="X182" s="9">
        <f t="shared" si="936"/>
        <v>0</v>
      </c>
      <c r="Y182" s="9">
        <f>OON!K182</f>
        <v>0</v>
      </c>
      <c r="Z182" s="9">
        <f t="shared" si="937"/>
        <v>0</v>
      </c>
      <c r="AA182" s="9">
        <f>OON!O182+OON!S182</f>
        <v>0</v>
      </c>
      <c r="AB182" s="9">
        <f t="shared" si="938"/>
        <v>0</v>
      </c>
      <c r="AC182" s="9">
        <f t="shared" si="939"/>
        <v>0</v>
      </c>
      <c r="AD182" s="9">
        <f t="shared" si="940"/>
        <v>0</v>
      </c>
      <c r="AE182" s="9">
        <f t="shared" si="941"/>
        <v>0</v>
      </c>
      <c r="AF182" s="49"/>
      <c r="AG182" s="49"/>
      <c r="AH182" s="49"/>
      <c r="AI182" s="9">
        <f t="shared" si="942"/>
        <v>0</v>
      </c>
      <c r="AJ182" s="46">
        <f>OON!AC182</f>
        <v>0</v>
      </c>
      <c r="AK182" s="46">
        <f>OON!AD182</f>
        <v>0</v>
      </c>
      <c r="AL182" s="46"/>
      <c r="AM182" s="46"/>
      <c r="AN182" s="46"/>
      <c r="AO182" s="46"/>
      <c r="AP182" s="46"/>
      <c r="AQ182" s="46"/>
      <c r="AR182" s="46"/>
      <c r="AS182" s="46">
        <f t="shared" si="943"/>
        <v>0</v>
      </c>
      <c r="AT182" s="46">
        <f t="shared" si="944"/>
        <v>0</v>
      </c>
      <c r="AU182" s="46">
        <f t="shared" si="945"/>
        <v>0</v>
      </c>
      <c r="AV182" s="9">
        <f t="shared" si="946"/>
        <v>68189</v>
      </c>
      <c r="AW182" s="9">
        <f t="shared" si="947"/>
        <v>48723</v>
      </c>
      <c r="AX182" s="9">
        <f t="shared" si="948"/>
        <v>0</v>
      </c>
      <c r="AY182" s="9">
        <f t="shared" si="949"/>
        <v>16468</v>
      </c>
      <c r="AZ182" s="9">
        <f t="shared" si="950"/>
        <v>487</v>
      </c>
      <c r="BA182" s="9">
        <f t="shared" si="951"/>
        <v>2511</v>
      </c>
      <c r="BB182" s="46">
        <f t="shared" si="952"/>
        <v>0.19</v>
      </c>
      <c r="BC182" s="46">
        <f t="shared" si="953"/>
        <v>0</v>
      </c>
      <c r="BD182" s="46">
        <f t="shared" si="954"/>
        <v>0.19</v>
      </c>
      <c r="BE182" s="169"/>
    </row>
    <row r="183" spans="1:57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3146</v>
      </c>
      <c r="F183" s="2" t="s">
        <v>56</v>
      </c>
      <c r="G183" s="7" t="s">
        <v>95</v>
      </c>
      <c r="H183" s="9">
        <f t="shared" si="932"/>
        <v>4752089</v>
      </c>
      <c r="I183" s="9">
        <v>3521233</v>
      </c>
      <c r="J183" s="9"/>
      <c r="K183" s="9">
        <f t="shared" si="933"/>
        <v>1190177</v>
      </c>
      <c r="L183" s="9">
        <f t="shared" si="934"/>
        <v>35212</v>
      </c>
      <c r="M183" s="9">
        <v>5467</v>
      </c>
      <c r="N183" s="105">
        <v>6.06</v>
      </c>
      <c r="O183" s="105">
        <v>5.0599999999999996</v>
      </c>
      <c r="P183" s="105">
        <f>N183-O183</f>
        <v>1</v>
      </c>
      <c r="Q183" s="9">
        <f>OON!V183+OON!W183</f>
        <v>0</v>
      </c>
      <c r="R183" s="49"/>
      <c r="S183" s="49"/>
      <c r="T183" s="49"/>
      <c r="U183" s="49"/>
      <c r="V183" s="49"/>
      <c r="W183" s="49"/>
      <c r="X183" s="9">
        <f t="shared" si="936"/>
        <v>0</v>
      </c>
      <c r="Y183" s="9">
        <f>OON!K183</f>
        <v>0</v>
      </c>
      <c r="Z183" s="9">
        <f t="shared" si="937"/>
        <v>0</v>
      </c>
      <c r="AA183" s="9">
        <f>OON!O183+OON!S183</f>
        <v>0</v>
      </c>
      <c r="AB183" s="9">
        <f t="shared" ref="AB183" si="955">SUM(Y183:AA183)</f>
        <v>0</v>
      </c>
      <c r="AC183" s="9">
        <f t="shared" ref="AC183" si="956">X183+AB183</f>
        <v>0</v>
      </c>
      <c r="AD183" s="9">
        <f t="shared" ref="AD183" si="957">ROUND((X183+Y183+Z183)*33.8%,0)</f>
        <v>0</v>
      </c>
      <c r="AE183" s="9">
        <f t="shared" ref="AE183" si="958">ROUND(X183*1%,0)</f>
        <v>0</v>
      </c>
      <c r="AF183" s="49"/>
      <c r="AG183" s="49"/>
      <c r="AH183" s="49"/>
      <c r="AI183" s="9">
        <f t="shared" si="942"/>
        <v>0</v>
      </c>
      <c r="AJ183" s="46">
        <f>OON!AC183</f>
        <v>0</v>
      </c>
      <c r="AK183" s="46">
        <f>OON!AD183</f>
        <v>0</v>
      </c>
      <c r="AL183" s="46"/>
      <c r="AM183" s="46"/>
      <c r="AN183" s="46"/>
      <c r="AO183" s="46"/>
      <c r="AP183" s="46"/>
      <c r="AQ183" s="46"/>
      <c r="AR183" s="46"/>
      <c r="AS183" s="46">
        <f t="shared" ref="AS183" si="959">AJ183+AL183+AM183+AP183+AR183+AN183</f>
        <v>0</v>
      </c>
      <c r="AT183" s="46">
        <f t="shared" ref="AT183" si="960">AK183+AQ183+AO183</f>
        <v>0</v>
      </c>
      <c r="AU183" s="46">
        <f t="shared" ref="AU183" si="961">AS183+AT183</f>
        <v>0</v>
      </c>
      <c r="AV183" s="9">
        <f t="shared" ref="AV183" si="962">AW183+AX183+AY183+AZ183+BA183</f>
        <v>4752089</v>
      </c>
      <c r="AW183" s="9">
        <f t="shared" ref="AW183" si="963">I183+X183</f>
        <v>3521233</v>
      </c>
      <c r="AX183" s="9">
        <f t="shared" ref="AX183" si="964">J183+AB183</f>
        <v>0</v>
      </c>
      <c r="AY183" s="9">
        <f t="shared" ref="AY183" si="965">K183+AD183</f>
        <v>1190177</v>
      </c>
      <c r="AZ183" s="9">
        <f t="shared" ref="AZ183" si="966">L183+AE183</f>
        <v>35212</v>
      </c>
      <c r="BA183" s="9">
        <f t="shared" ref="BA183" si="967">M183+AI183</f>
        <v>5467</v>
      </c>
      <c r="BB183" s="46">
        <f t="shared" ref="BB183" si="968">BC183+BD183</f>
        <v>6.06</v>
      </c>
      <c r="BC183" s="46">
        <f t="shared" ref="BC183" si="969">O183+AS183</f>
        <v>5.0599999999999996</v>
      </c>
      <c r="BD183" s="46">
        <f t="shared" ref="BD183" si="970">P183+AT183</f>
        <v>1</v>
      </c>
      <c r="BE183" s="169"/>
    </row>
    <row r="184" spans="1:57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95</v>
      </c>
      <c r="H184" s="9">
        <f t="shared" si="932"/>
        <v>4522613</v>
      </c>
      <c r="I184" s="9">
        <v>3351194</v>
      </c>
      <c r="J184" s="9"/>
      <c r="K184" s="9">
        <f t="shared" si="933"/>
        <v>1132704</v>
      </c>
      <c r="L184" s="9">
        <f t="shared" si="934"/>
        <v>33512</v>
      </c>
      <c r="M184" s="9">
        <v>5203</v>
      </c>
      <c r="N184" s="105">
        <v>5.77</v>
      </c>
      <c r="O184" s="105">
        <v>4.82</v>
      </c>
      <c r="P184" s="105">
        <f>N184-O184</f>
        <v>0.94999999999999929</v>
      </c>
      <c r="Q184" s="9">
        <f>OON!V184+OON!W184</f>
        <v>0</v>
      </c>
      <c r="R184" s="49"/>
      <c r="S184" s="49"/>
      <c r="T184" s="49"/>
      <c r="U184" s="49"/>
      <c r="V184" s="49"/>
      <c r="W184" s="49"/>
      <c r="X184" s="9">
        <f t="shared" si="936"/>
        <v>0</v>
      </c>
      <c r="Y184" s="9">
        <f>OON!K184</f>
        <v>0</v>
      </c>
      <c r="Z184" s="9">
        <f t="shared" si="937"/>
        <v>0</v>
      </c>
      <c r="AA184" s="9">
        <f>OON!O184+OON!S184</f>
        <v>0</v>
      </c>
      <c r="AB184" s="9">
        <f t="shared" si="938"/>
        <v>0</v>
      </c>
      <c r="AC184" s="9">
        <f t="shared" si="939"/>
        <v>0</v>
      </c>
      <c r="AD184" s="9">
        <f t="shared" si="940"/>
        <v>0</v>
      </c>
      <c r="AE184" s="9">
        <f t="shared" si="941"/>
        <v>0</v>
      </c>
      <c r="AF184" s="49"/>
      <c r="AG184" s="49"/>
      <c r="AH184" s="49"/>
      <c r="AI184" s="9">
        <f t="shared" si="942"/>
        <v>0</v>
      </c>
      <c r="AJ184" s="46">
        <f>OON!AC184</f>
        <v>0</v>
      </c>
      <c r="AK184" s="46">
        <f>OON!AD184</f>
        <v>0</v>
      </c>
      <c r="AL184" s="46"/>
      <c r="AM184" s="46"/>
      <c r="AN184" s="46"/>
      <c r="AO184" s="46"/>
      <c r="AP184" s="46"/>
      <c r="AQ184" s="46"/>
      <c r="AR184" s="46"/>
      <c r="AS184" s="46">
        <f t="shared" si="943"/>
        <v>0</v>
      </c>
      <c r="AT184" s="46">
        <f t="shared" si="944"/>
        <v>0</v>
      </c>
      <c r="AU184" s="46">
        <f t="shared" si="945"/>
        <v>0</v>
      </c>
      <c r="AV184" s="9">
        <f t="shared" si="946"/>
        <v>4522613</v>
      </c>
      <c r="AW184" s="9">
        <f t="shared" si="947"/>
        <v>3351194</v>
      </c>
      <c r="AX184" s="9">
        <f t="shared" si="948"/>
        <v>0</v>
      </c>
      <c r="AY184" s="9">
        <f t="shared" si="949"/>
        <v>1132704</v>
      </c>
      <c r="AZ184" s="9">
        <f t="shared" si="950"/>
        <v>33512</v>
      </c>
      <c r="BA184" s="9">
        <f t="shared" si="951"/>
        <v>5203</v>
      </c>
      <c r="BB184" s="46">
        <f t="shared" si="952"/>
        <v>5.77</v>
      </c>
      <c r="BC184" s="46">
        <f t="shared" si="953"/>
        <v>4.82</v>
      </c>
      <c r="BD184" s="46">
        <f t="shared" si="954"/>
        <v>0.94999999999999929</v>
      </c>
      <c r="BE184" s="169"/>
    </row>
    <row r="185" spans="1:57" x14ac:dyDescent="0.25">
      <c r="A185" s="29">
        <v>1456</v>
      </c>
      <c r="B185" s="30">
        <v>600023427</v>
      </c>
      <c r="C185" s="31"/>
      <c r="D185" s="32" t="s">
        <v>179</v>
      </c>
      <c r="E185" s="30"/>
      <c r="F185" s="30"/>
      <c r="G185" s="31"/>
      <c r="H185" s="50">
        <f t="shared" ref="H185:O185" si="971">SUM(H174:H184)</f>
        <v>105672222</v>
      </c>
      <c r="I185" s="50">
        <f t="shared" si="971"/>
        <v>78008970</v>
      </c>
      <c r="J185" s="50">
        <f t="shared" si="971"/>
        <v>0</v>
      </c>
      <c r="K185" s="50">
        <f t="shared" si="971"/>
        <v>26367032</v>
      </c>
      <c r="L185" s="50">
        <f t="shared" si="971"/>
        <v>780089</v>
      </c>
      <c r="M185" s="50">
        <f t="shared" si="971"/>
        <v>516131</v>
      </c>
      <c r="N185" s="107">
        <f t="shared" si="971"/>
        <v>150.79860000000002</v>
      </c>
      <c r="O185" s="107">
        <f t="shared" si="971"/>
        <v>134.40859999999998</v>
      </c>
      <c r="P185" s="107">
        <f t="shared" ref="P185" si="972">SUM(P174:P184)</f>
        <v>16.39</v>
      </c>
      <c r="Q185" s="50">
        <f t="shared" ref="Q185:BD185" si="973">SUM(Q174:Q184)</f>
        <v>-266500</v>
      </c>
      <c r="R185" s="50">
        <f t="shared" si="973"/>
        <v>0</v>
      </c>
      <c r="S185" s="50">
        <f t="shared" si="973"/>
        <v>0</v>
      </c>
      <c r="T185" s="50">
        <f t="shared" si="973"/>
        <v>0</v>
      </c>
      <c r="U185" s="50">
        <f t="shared" si="973"/>
        <v>105011</v>
      </c>
      <c r="V185" s="50">
        <f t="shared" si="973"/>
        <v>0</v>
      </c>
      <c r="W185" s="50">
        <f t="shared" si="973"/>
        <v>0</v>
      </c>
      <c r="X185" s="50">
        <f t="shared" si="973"/>
        <v>-161489</v>
      </c>
      <c r="Y185" s="50">
        <f t="shared" si="973"/>
        <v>0</v>
      </c>
      <c r="Z185" s="50">
        <f t="shared" si="973"/>
        <v>266500</v>
      </c>
      <c r="AA185" s="50">
        <f t="shared" si="973"/>
        <v>0</v>
      </c>
      <c r="AB185" s="50">
        <f t="shared" si="973"/>
        <v>266500</v>
      </c>
      <c r="AC185" s="50">
        <f t="shared" si="973"/>
        <v>105011</v>
      </c>
      <c r="AD185" s="50">
        <f t="shared" si="973"/>
        <v>35494</v>
      </c>
      <c r="AE185" s="50">
        <f t="shared" si="973"/>
        <v>-1615</v>
      </c>
      <c r="AF185" s="50">
        <f t="shared" si="973"/>
        <v>3300</v>
      </c>
      <c r="AG185" s="50">
        <f t="shared" si="973"/>
        <v>0</v>
      </c>
      <c r="AH185" s="50">
        <f t="shared" si="973"/>
        <v>0</v>
      </c>
      <c r="AI185" s="50">
        <f t="shared" si="973"/>
        <v>3300</v>
      </c>
      <c r="AJ185" s="55">
        <f t="shared" si="973"/>
        <v>-0.01</v>
      </c>
      <c r="AK185" s="55">
        <f t="shared" si="973"/>
        <v>-0.82</v>
      </c>
      <c r="AL185" s="55">
        <f t="shared" si="973"/>
        <v>0</v>
      </c>
      <c r="AM185" s="55">
        <f t="shared" si="973"/>
        <v>0</v>
      </c>
      <c r="AN185" s="55">
        <f t="shared" si="973"/>
        <v>0.19</v>
      </c>
      <c r="AO185" s="55">
        <f t="shared" si="973"/>
        <v>0</v>
      </c>
      <c r="AP185" s="55">
        <f t="shared" si="973"/>
        <v>0</v>
      </c>
      <c r="AQ185" s="55">
        <f t="shared" si="973"/>
        <v>0</v>
      </c>
      <c r="AR185" s="55">
        <f t="shared" si="973"/>
        <v>0</v>
      </c>
      <c r="AS185" s="55">
        <f t="shared" si="973"/>
        <v>0.18</v>
      </c>
      <c r="AT185" s="55">
        <f t="shared" si="973"/>
        <v>-0.82</v>
      </c>
      <c r="AU185" s="55">
        <f t="shared" si="973"/>
        <v>-0.6399999999999999</v>
      </c>
      <c r="AV185" s="50">
        <f t="shared" si="973"/>
        <v>105814412</v>
      </c>
      <c r="AW185" s="50">
        <f t="shared" si="973"/>
        <v>77847481</v>
      </c>
      <c r="AX185" s="50">
        <f t="shared" si="973"/>
        <v>266500</v>
      </c>
      <c r="AY185" s="50">
        <f t="shared" si="973"/>
        <v>26402526</v>
      </c>
      <c r="AZ185" s="50">
        <f t="shared" si="973"/>
        <v>778474</v>
      </c>
      <c r="BA185" s="50">
        <f t="shared" si="973"/>
        <v>519431</v>
      </c>
      <c r="BB185" s="55">
        <f t="shared" si="973"/>
        <v>150.15860000000001</v>
      </c>
      <c r="BC185" s="55">
        <f t="shared" si="973"/>
        <v>134.58859999999999</v>
      </c>
      <c r="BD185" s="55">
        <f t="shared" si="973"/>
        <v>15.569999999999999</v>
      </c>
      <c r="BE185" s="168">
        <f>AV185-H185</f>
        <v>142190</v>
      </c>
    </row>
    <row r="186" spans="1:57" x14ac:dyDescent="0.25">
      <c r="A186" s="25">
        <v>1457</v>
      </c>
      <c r="B186" s="6">
        <v>600023389</v>
      </c>
      <c r="C186" s="26">
        <v>60254190</v>
      </c>
      <c r="D186" s="27" t="s">
        <v>57</v>
      </c>
      <c r="E186" s="6">
        <v>3114</v>
      </c>
      <c r="F186" s="6" t="s">
        <v>73</v>
      </c>
      <c r="G186" s="6" t="s">
        <v>19</v>
      </c>
      <c r="H186" s="9">
        <f t="shared" ref="H186:H193" si="974">I186+J186+K186+L186+M186</f>
        <v>27284376</v>
      </c>
      <c r="I186" s="9">
        <v>20013306</v>
      </c>
      <c r="J186" s="9"/>
      <c r="K186" s="9">
        <f t="shared" ref="K186:K193" si="975">ROUND(I186*33.8%,0)</f>
        <v>6764497</v>
      </c>
      <c r="L186" s="9">
        <f t="shared" ref="L186:L193" si="976">ROUND(I186*1%,0)</f>
        <v>200133</v>
      </c>
      <c r="M186" s="9">
        <v>306440</v>
      </c>
      <c r="N186" s="105">
        <f>O186+P186</f>
        <v>33.1128</v>
      </c>
      <c r="O186" s="105">
        <v>25.2728</v>
      </c>
      <c r="P186" s="105">
        <v>7.84</v>
      </c>
      <c r="Q186" s="9">
        <f>OON!V186+OON!W186</f>
        <v>-26000</v>
      </c>
      <c r="R186" s="28"/>
      <c r="S186" s="28"/>
      <c r="T186" s="28"/>
      <c r="U186" s="28">
        <v>31295</v>
      </c>
      <c r="V186" s="28"/>
      <c r="W186" s="28"/>
      <c r="X186" s="9">
        <f t="shared" ref="X186:X193" si="977">SUM(Q186:W186)</f>
        <v>5295</v>
      </c>
      <c r="Y186" s="9">
        <f>OON!K186</f>
        <v>0</v>
      </c>
      <c r="Z186" s="9">
        <f t="shared" ref="Z186:Z193" si="978">Q186*-1</f>
        <v>26000</v>
      </c>
      <c r="AA186" s="9">
        <f>OON!O186+OON!S186</f>
        <v>0</v>
      </c>
      <c r="AB186" s="9">
        <f t="shared" ref="AB186:AB193" si="979">SUM(Y186:AA186)</f>
        <v>26000</v>
      </c>
      <c r="AC186" s="9">
        <f t="shared" ref="AC186:AC193" si="980">X186+AB186</f>
        <v>31295</v>
      </c>
      <c r="AD186" s="9">
        <f t="shared" ref="AD186:AD193" si="981">ROUND((X186+Y186+Z186)*33.8%,0)</f>
        <v>10578</v>
      </c>
      <c r="AE186" s="9">
        <f t="shared" ref="AE186:AE193" si="982">ROUND(X186*1%,0)</f>
        <v>53</v>
      </c>
      <c r="AF186" s="28"/>
      <c r="AG186" s="28"/>
      <c r="AH186" s="28"/>
      <c r="AI186" s="9">
        <f t="shared" ref="AI186:AI193" si="983">AF186+AG186+AH186</f>
        <v>0</v>
      </c>
      <c r="AJ186" s="46">
        <f>OON!AC186</f>
        <v>-0.02</v>
      </c>
      <c r="AK186" s="46">
        <f>OON!AD186</f>
        <v>-0.04</v>
      </c>
      <c r="AL186" s="46"/>
      <c r="AM186" s="46"/>
      <c r="AN186" s="46">
        <v>0.05</v>
      </c>
      <c r="AO186" s="46"/>
      <c r="AP186" s="46"/>
      <c r="AQ186" s="46"/>
      <c r="AR186" s="46"/>
      <c r="AS186" s="46">
        <f t="shared" ref="AS186:AS193" si="984">AJ186+AL186+AM186+AP186+AR186+AN186</f>
        <v>3.0000000000000002E-2</v>
      </c>
      <c r="AT186" s="46">
        <f t="shared" ref="AT186:AT193" si="985">AK186+AQ186+AO186</f>
        <v>-0.04</v>
      </c>
      <c r="AU186" s="46">
        <f t="shared" ref="AU186:AU193" si="986">AS186+AT186</f>
        <v>-9.9999999999999985E-3</v>
      </c>
      <c r="AV186" s="9">
        <f t="shared" ref="AV186:AV193" si="987">AW186+AX186+AY186+AZ186+BA186</f>
        <v>27326302</v>
      </c>
      <c r="AW186" s="9">
        <f t="shared" ref="AW186:AW193" si="988">I186+X186</f>
        <v>20018601</v>
      </c>
      <c r="AX186" s="9">
        <f t="shared" ref="AX186:AX193" si="989">J186+AB186</f>
        <v>26000</v>
      </c>
      <c r="AY186" s="9">
        <f t="shared" ref="AY186:AY193" si="990">K186+AD186</f>
        <v>6775075</v>
      </c>
      <c r="AZ186" s="9">
        <f t="shared" ref="AZ186:AZ193" si="991">L186+AE186</f>
        <v>200186</v>
      </c>
      <c r="BA186" s="9">
        <f t="shared" ref="BA186:BA193" si="992">M186+AI186</f>
        <v>306440</v>
      </c>
      <c r="BB186" s="46">
        <f t="shared" ref="BB186:BB193" si="993">BC186+BD186</f>
        <v>33.102800000000002</v>
      </c>
      <c r="BC186" s="46">
        <f t="shared" ref="BC186:BC193" si="994">O186+AS186</f>
        <v>25.302800000000001</v>
      </c>
      <c r="BD186" s="46">
        <f t="shared" ref="BD186:BD193" si="995">P186+AT186</f>
        <v>7.8</v>
      </c>
      <c r="BE186" s="169"/>
    </row>
    <row r="187" spans="1:57" x14ac:dyDescent="0.25">
      <c r="A187" s="5">
        <v>1457</v>
      </c>
      <c r="B187" s="2">
        <v>600023389</v>
      </c>
      <c r="C187" s="7">
        <v>60254190</v>
      </c>
      <c r="D187" s="8" t="s">
        <v>57</v>
      </c>
      <c r="E187" s="2">
        <v>3114</v>
      </c>
      <c r="F187" s="2" t="s">
        <v>74</v>
      </c>
      <c r="G187" s="2" t="s">
        <v>19</v>
      </c>
      <c r="H187" s="9">
        <f t="shared" si="974"/>
        <v>7180062</v>
      </c>
      <c r="I187" s="9">
        <v>5326455</v>
      </c>
      <c r="J187" s="9"/>
      <c r="K187" s="9">
        <f t="shared" si="975"/>
        <v>1800342</v>
      </c>
      <c r="L187" s="9">
        <f t="shared" si="976"/>
        <v>53265</v>
      </c>
      <c r="M187" s="9">
        <v>0</v>
      </c>
      <c r="N187" s="105">
        <f>O187+P187</f>
        <v>13.257999999999999</v>
      </c>
      <c r="O187" s="105">
        <v>13.257999999999999</v>
      </c>
      <c r="P187" s="105">
        <v>0</v>
      </c>
      <c r="Q187" s="9">
        <f>OON!V187+OON!W187</f>
        <v>0</v>
      </c>
      <c r="R187" s="9"/>
      <c r="S187" s="9"/>
      <c r="T187" s="9"/>
      <c r="U187" s="9"/>
      <c r="V187" s="9"/>
      <c r="W187" s="9"/>
      <c r="X187" s="9">
        <f t="shared" si="977"/>
        <v>0</v>
      </c>
      <c r="Y187" s="9">
        <f>OON!K187</f>
        <v>0</v>
      </c>
      <c r="Z187" s="9">
        <f t="shared" si="978"/>
        <v>0</v>
      </c>
      <c r="AA187" s="9">
        <f>OON!O187+OON!S187</f>
        <v>0</v>
      </c>
      <c r="AB187" s="9">
        <f t="shared" si="979"/>
        <v>0</v>
      </c>
      <c r="AC187" s="9">
        <f t="shared" si="980"/>
        <v>0</v>
      </c>
      <c r="AD187" s="9">
        <f t="shared" si="981"/>
        <v>0</v>
      </c>
      <c r="AE187" s="9">
        <f t="shared" si="982"/>
        <v>0</v>
      </c>
      <c r="AF187" s="9"/>
      <c r="AG187" s="9"/>
      <c r="AH187" s="9"/>
      <c r="AI187" s="9">
        <f t="shared" si="983"/>
        <v>0</v>
      </c>
      <c r="AJ187" s="46">
        <f>OON!AC187</f>
        <v>0</v>
      </c>
      <c r="AK187" s="46">
        <f>OON!AD187</f>
        <v>0</v>
      </c>
      <c r="AL187" s="46"/>
      <c r="AM187" s="46"/>
      <c r="AN187" s="46"/>
      <c r="AO187" s="46"/>
      <c r="AP187" s="46"/>
      <c r="AQ187" s="46"/>
      <c r="AR187" s="46"/>
      <c r="AS187" s="46">
        <f t="shared" si="984"/>
        <v>0</v>
      </c>
      <c r="AT187" s="46">
        <f t="shared" si="985"/>
        <v>0</v>
      </c>
      <c r="AU187" s="46">
        <f t="shared" si="986"/>
        <v>0</v>
      </c>
      <c r="AV187" s="9">
        <f t="shared" si="987"/>
        <v>7180062</v>
      </c>
      <c r="AW187" s="9">
        <f t="shared" si="988"/>
        <v>5326455</v>
      </c>
      <c r="AX187" s="9">
        <f t="shared" si="989"/>
        <v>0</v>
      </c>
      <c r="AY187" s="9">
        <f t="shared" si="990"/>
        <v>1800342</v>
      </c>
      <c r="AZ187" s="9">
        <f t="shared" si="991"/>
        <v>53265</v>
      </c>
      <c r="BA187" s="9">
        <f t="shared" si="992"/>
        <v>0</v>
      </c>
      <c r="BB187" s="46">
        <f t="shared" si="993"/>
        <v>13.257999999999999</v>
      </c>
      <c r="BC187" s="46">
        <f t="shared" si="994"/>
        <v>13.257999999999999</v>
      </c>
      <c r="BD187" s="46">
        <f t="shared" si="995"/>
        <v>0</v>
      </c>
      <c r="BE187" s="169"/>
    </row>
    <row r="188" spans="1:57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19">
        <v>3114</v>
      </c>
      <c r="F188" s="19" t="s">
        <v>109</v>
      </c>
      <c r="G188" s="19" t="s">
        <v>95</v>
      </c>
      <c r="H188" s="9">
        <f t="shared" si="974"/>
        <v>0</v>
      </c>
      <c r="I188" s="9"/>
      <c r="J188" s="9"/>
      <c r="K188" s="9">
        <f t="shared" si="975"/>
        <v>0</v>
      </c>
      <c r="L188" s="9">
        <f t="shared" si="976"/>
        <v>0</v>
      </c>
      <c r="M188" s="9"/>
      <c r="N188" s="105"/>
      <c r="O188" s="105"/>
      <c r="P188" s="105"/>
      <c r="Q188" s="9">
        <f>OON!V188+OON!W188</f>
        <v>0</v>
      </c>
      <c r="R188" s="49"/>
      <c r="S188" s="49"/>
      <c r="T188" s="49"/>
      <c r="U188" s="49"/>
      <c r="V188" s="49"/>
      <c r="W188" s="49"/>
      <c r="X188" s="9">
        <f t="shared" si="977"/>
        <v>0</v>
      </c>
      <c r="Y188" s="9">
        <f>OON!K188</f>
        <v>0</v>
      </c>
      <c r="Z188" s="9">
        <f t="shared" si="978"/>
        <v>0</v>
      </c>
      <c r="AA188" s="9">
        <f>OON!O188+OON!S188</f>
        <v>0</v>
      </c>
      <c r="AB188" s="9">
        <f t="shared" si="979"/>
        <v>0</v>
      </c>
      <c r="AC188" s="9">
        <f t="shared" si="980"/>
        <v>0</v>
      </c>
      <c r="AD188" s="9">
        <f t="shared" si="981"/>
        <v>0</v>
      </c>
      <c r="AE188" s="9">
        <f t="shared" si="982"/>
        <v>0</v>
      </c>
      <c r="AF188" s="49"/>
      <c r="AG188" s="49"/>
      <c r="AH188" s="49"/>
      <c r="AI188" s="9">
        <f t="shared" si="983"/>
        <v>0</v>
      </c>
      <c r="AJ188" s="46">
        <f>OON!AC188</f>
        <v>0</v>
      </c>
      <c r="AK188" s="46">
        <f>OON!AD188</f>
        <v>0</v>
      </c>
      <c r="AL188" s="46"/>
      <c r="AM188" s="46"/>
      <c r="AN188" s="46"/>
      <c r="AO188" s="46"/>
      <c r="AP188" s="46"/>
      <c r="AQ188" s="46"/>
      <c r="AR188" s="46"/>
      <c r="AS188" s="46">
        <f t="shared" si="984"/>
        <v>0</v>
      </c>
      <c r="AT188" s="46">
        <f t="shared" si="985"/>
        <v>0</v>
      </c>
      <c r="AU188" s="46">
        <f t="shared" si="986"/>
        <v>0</v>
      </c>
      <c r="AV188" s="9">
        <f t="shared" si="987"/>
        <v>0</v>
      </c>
      <c r="AW188" s="9">
        <f t="shared" si="988"/>
        <v>0</v>
      </c>
      <c r="AX188" s="9">
        <f t="shared" si="989"/>
        <v>0</v>
      </c>
      <c r="AY188" s="9">
        <f t="shared" si="990"/>
        <v>0</v>
      </c>
      <c r="AZ188" s="9">
        <f t="shared" si="991"/>
        <v>0</v>
      </c>
      <c r="BA188" s="9">
        <f t="shared" si="992"/>
        <v>0</v>
      </c>
      <c r="BB188" s="46">
        <f t="shared" si="993"/>
        <v>0</v>
      </c>
      <c r="BC188" s="46">
        <f t="shared" si="994"/>
        <v>0</v>
      </c>
      <c r="BD188" s="46">
        <f t="shared" si="995"/>
        <v>0</v>
      </c>
      <c r="BE188" s="169"/>
    </row>
    <row r="189" spans="1:57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2">
        <v>3141</v>
      </c>
      <c r="F189" s="2" t="s">
        <v>20</v>
      </c>
      <c r="G189" s="7" t="s">
        <v>95</v>
      </c>
      <c r="H189" s="9">
        <f t="shared" si="974"/>
        <v>925973</v>
      </c>
      <c r="I189" s="9">
        <v>682832</v>
      </c>
      <c r="J189" s="9"/>
      <c r="K189" s="9">
        <f t="shared" si="975"/>
        <v>230797</v>
      </c>
      <c r="L189" s="9">
        <f t="shared" si="976"/>
        <v>6828</v>
      </c>
      <c r="M189" s="9">
        <v>5516</v>
      </c>
      <c r="N189" s="105">
        <v>2.19</v>
      </c>
      <c r="O189" s="105">
        <v>0</v>
      </c>
      <c r="P189" s="105">
        <f t="shared" ref="P189:P190" si="996">N189</f>
        <v>2.19</v>
      </c>
      <c r="Q189" s="9">
        <f>OON!V189+OON!W189</f>
        <v>-9750</v>
      </c>
      <c r="R189" s="49"/>
      <c r="S189" s="49"/>
      <c r="T189" s="49"/>
      <c r="U189" s="49"/>
      <c r="V189" s="49"/>
      <c r="W189" s="49"/>
      <c r="X189" s="9">
        <f t="shared" si="977"/>
        <v>-9750</v>
      </c>
      <c r="Y189" s="9">
        <f>OON!K189</f>
        <v>0</v>
      </c>
      <c r="Z189" s="9">
        <f t="shared" si="978"/>
        <v>9750</v>
      </c>
      <c r="AA189" s="9">
        <f>OON!O189+OON!S189</f>
        <v>0</v>
      </c>
      <c r="AB189" s="9">
        <f t="shared" si="979"/>
        <v>9750</v>
      </c>
      <c r="AC189" s="9">
        <f t="shared" si="980"/>
        <v>0</v>
      </c>
      <c r="AD189" s="9">
        <f t="shared" si="981"/>
        <v>0</v>
      </c>
      <c r="AE189" s="9">
        <f t="shared" si="982"/>
        <v>-98</v>
      </c>
      <c r="AF189" s="49"/>
      <c r="AG189" s="49"/>
      <c r="AH189" s="49"/>
      <c r="AI189" s="9">
        <f t="shared" si="983"/>
        <v>0</v>
      </c>
      <c r="AJ189" s="46">
        <f>OON!AC189</f>
        <v>0</v>
      </c>
      <c r="AK189" s="46">
        <f>OON!AD189</f>
        <v>-0.03</v>
      </c>
      <c r="AL189" s="46"/>
      <c r="AM189" s="46"/>
      <c r="AN189" s="46"/>
      <c r="AO189" s="46"/>
      <c r="AP189" s="46"/>
      <c r="AQ189" s="46"/>
      <c r="AR189" s="46"/>
      <c r="AS189" s="46">
        <f t="shared" si="984"/>
        <v>0</v>
      </c>
      <c r="AT189" s="46">
        <f t="shared" si="985"/>
        <v>-0.03</v>
      </c>
      <c r="AU189" s="46">
        <f t="shared" si="986"/>
        <v>-0.03</v>
      </c>
      <c r="AV189" s="9">
        <f t="shared" si="987"/>
        <v>925875</v>
      </c>
      <c r="AW189" s="9">
        <f t="shared" si="988"/>
        <v>673082</v>
      </c>
      <c r="AX189" s="9">
        <f t="shared" si="989"/>
        <v>9750</v>
      </c>
      <c r="AY189" s="9">
        <f t="shared" si="990"/>
        <v>230797</v>
      </c>
      <c r="AZ189" s="9">
        <f t="shared" si="991"/>
        <v>6730</v>
      </c>
      <c r="BA189" s="9">
        <f t="shared" si="992"/>
        <v>5516</v>
      </c>
      <c r="BB189" s="46">
        <f t="shared" si="993"/>
        <v>2.16</v>
      </c>
      <c r="BC189" s="46">
        <f t="shared" si="994"/>
        <v>0</v>
      </c>
      <c r="BD189" s="46">
        <f t="shared" si="995"/>
        <v>2.16</v>
      </c>
      <c r="BE189" s="169"/>
    </row>
    <row r="190" spans="1:57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95</v>
      </c>
      <c r="H190" s="9">
        <f t="shared" si="974"/>
        <v>91720</v>
      </c>
      <c r="I190" s="9">
        <v>67537</v>
      </c>
      <c r="J190" s="9"/>
      <c r="K190" s="9">
        <f t="shared" si="975"/>
        <v>22828</v>
      </c>
      <c r="L190" s="9">
        <f t="shared" si="976"/>
        <v>675</v>
      </c>
      <c r="M190" s="9">
        <v>680</v>
      </c>
      <c r="N190" s="105">
        <v>0.22</v>
      </c>
      <c r="O190" s="105">
        <v>0</v>
      </c>
      <c r="P190" s="105">
        <f t="shared" si="996"/>
        <v>0.22</v>
      </c>
      <c r="Q190" s="9">
        <f>OON!V190+OON!W190</f>
        <v>0</v>
      </c>
      <c r="R190" s="49"/>
      <c r="S190" s="49"/>
      <c r="T190" s="49"/>
      <c r="U190" s="49"/>
      <c r="V190" s="49"/>
      <c r="W190" s="49"/>
      <c r="X190" s="9">
        <f t="shared" si="977"/>
        <v>0</v>
      </c>
      <c r="Y190" s="9">
        <f>OON!K190</f>
        <v>0</v>
      </c>
      <c r="Z190" s="9">
        <f t="shared" si="978"/>
        <v>0</v>
      </c>
      <c r="AA190" s="9">
        <f>OON!O190+OON!S190</f>
        <v>0</v>
      </c>
      <c r="AB190" s="9">
        <f t="shared" si="979"/>
        <v>0</v>
      </c>
      <c r="AC190" s="9">
        <f t="shared" si="980"/>
        <v>0</v>
      </c>
      <c r="AD190" s="9">
        <f t="shared" si="981"/>
        <v>0</v>
      </c>
      <c r="AE190" s="9">
        <f t="shared" si="982"/>
        <v>0</v>
      </c>
      <c r="AF190" s="49"/>
      <c r="AG190" s="49"/>
      <c r="AH190" s="49"/>
      <c r="AI190" s="9">
        <f t="shared" si="983"/>
        <v>0</v>
      </c>
      <c r="AJ190" s="46">
        <f>OON!AC190</f>
        <v>0</v>
      </c>
      <c r="AK190" s="46">
        <f>OON!AD190</f>
        <v>0</v>
      </c>
      <c r="AL190" s="46"/>
      <c r="AM190" s="46"/>
      <c r="AN190" s="46"/>
      <c r="AO190" s="46"/>
      <c r="AP190" s="46"/>
      <c r="AQ190" s="46"/>
      <c r="AR190" s="46"/>
      <c r="AS190" s="46">
        <f t="shared" si="984"/>
        <v>0</v>
      </c>
      <c r="AT190" s="46">
        <f t="shared" si="985"/>
        <v>0</v>
      </c>
      <c r="AU190" s="46">
        <f t="shared" si="986"/>
        <v>0</v>
      </c>
      <c r="AV190" s="9">
        <f t="shared" si="987"/>
        <v>91720</v>
      </c>
      <c r="AW190" s="9">
        <f t="shared" si="988"/>
        <v>67537</v>
      </c>
      <c r="AX190" s="9">
        <f t="shared" si="989"/>
        <v>0</v>
      </c>
      <c r="AY190" s="9">
        <f t="shared" si="990"/>
        <v>22828</v>
      </c>
      <c r="AZ190" s="9">
        <f t="shared" si="991"/>
        <v>675</v>
      </c>
      <c r="BA190" s="9">
        <f t="shared" si="992"/>
        <v>680</v>
      </c>
      <c r="BB190" s="46">
        <f t="shared" si="993"/>
        <v>0.22</v>
      </c>
      <c r="BC190" s="46">
        <f t="shared" si="994"/>
        <v>0</v>
      </c>
      <c r="BD190" s="46">
        <f t="shared" si="995"/>
        <v>0.22</v>
      </c>
      <c r="BE190" s="169"/>
    </row>
    <row r="191" spans="1:57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3143</v>
      </c>
      <c r="F191" s="2" t="s">
        <v>54</v>
      </c>
      <c r="G191" s="2" t="s">
        <v>19</v>
      </c>
      <c r="H191" s="9">
        <f t="shared" si="974"/>
        <v>2014445</v>
      </c>
      <c r="I191" s="9">
        <v>1494395</v>
      </c>
      <c r="J191" s="9"/>
      <c r="K191" s="9">
        <f t="shared" si="975"/>
        <v>505106</v>
      </c>
      <c r="L191" s="9">
        <f t="shared" si="976"/>
        <v>14944</v>
      </c>
      <c r="M191" s="9">
        <v>0</v>
      </c>
      <c r="N191" s="105">
        <f>O191+P191</f>
        <v>3.4672000000000001</v>
      </c>
      <c r="O191" s="105">
        <v>3.4672000000000001</v>
      </c>
      <c r="P191" s="105">
        <v>0</v>
      </c>
      <c r="Q191" s="9">
        <f>OON!V191+OON!W191</f>
        <v>0</v>
      </c>
      <c r="R191" s="9"/>
      <c r="S191" s="9"/>
      <c r="T191" s="9"/>
      <c r="U191" s="9"/>
      <c r="V191" s="9"/>
      <c r="W191" s="9"/>
      <c r="X191" s="9">
        <f t="shared" si="977"/>
        <v>0</v>
      </c>
      <c r="Y191" s="9">
        <f>OON!K191</f>
        <v>0</v>
      </c>
      <c r="Z191" s="9">
        <f t="shared" si="978"/>
        <v>0</v>
      </c>
      <c r="AA191" s="9">
        <f>OON!O191+OON!S191</f>
        <v>0</v>
      </c>
      <c r="AB191" s="9">
        <f t="shared" si="979"/>
        <v>0</v>
      </c>
      <c r="AC191" s="9">
        <f t="shared" si="980"/>
        <v>0</v>
      </c>
      <c r="AD191" s="9">
        <f t="shared" si="981"/>
        <v>0</v>
      </c>
      <c r="AE191" s="9">
        <f t="shared" si="982"/>
        <v>0</v>
      </c>
      <c r="AF191" s="9"/>
      <c r="AG191" s="9"/>
      <c r="AH191" s="9"/>
      <c r="AI191" s="9">
        <f t="shared" si="983"/>
        <v>0</v>
      </c>
      <c r="AJ191" s="46">
        <f>OON!AC191</f>
        <v>0</v>
      </c>
      <c r="AK191" s="46">
        <f>OON!AD191</f>
        <v>0</v>
      </c>
      <c r="AL191" s="46"/>
      <c r="AM191" s="46"/>
      <c r="AN191" s="46"/>
      <c r="AO191" s="46"/>
      <c r="AP191" s="46"/>
      <c r="AQ191" s="46"/>
      <c r="AR191" s="46"/>
      <c r="AS191" s="46">
        <f t="shared" si="984"/>
        <v>0</v>
      </c>
      <c r="AT191" s="46">
        <f t="shared" si="985"/>
        <v>0</v>
      </c>
      <c r="AU191" s="46">
        <f t="shared" si="986"/>
        <v>0</v>
      </c>
      <c r="AV191" s="9">
        <f t="shared" si="987"/>
        <v>2014445</v>
      </c>
      <c r="AW191" s="9">
        <f t="shared" si="988"/>
        <v>1494395</v>
      </c>
      <c r="AX191" s="9">
        <f t="shared" si="989"/>
        <v>0</v>
      </c>
      <c r="AY191" s="9">
        <f t="shared" si="990"/>
        <v>505106</v>
      </c>
      <c r="AZ191" s="9">
        <f t="shared" si="991"/>
        <v>14944</v>
      </c>
      <c r="BA191" s="9">
        <f t="shared" si="992"/>
        <v>0</v>
      </c>
      <c r="BB191" s="46">
        <f t="shared" si="993"/>
        <v>3.4672000000000001</v>
      </c>
      <c r="BC191" s="46">
        <f t="shared" si="994"/>
        <v>3.4672000000000001</v>
      </c>
      <c r="BD191" s="46">
        <f t="shared" si="995"/>
        <v>0</v>
      </c>
      <c r="BE191" s="169"/>
    </row>
    <row r="192" spans="1:57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94</v>
      </c>
      <c r="G192" s="7" t="s">
        <v>95</v>
      </c>
      <c r="H192" s="9">
        <f t="shared" si="974"/>
        <v>34461</v>
      </c>
      <c r="I192" s="9">
        <v>24623</v>
      </c>
      <c r="J192" s="9"/>
      <c r="K192" s="9">
        <f t="shared" si="975"/>
        <v>8323</v>
      </c>
      <c r="L192" s="9">
        <f t="shared" si="976"/>
        <v>246</v>
      </c>
      <c r="M192" s="9">
        <v>1269</v>
      </c>
      <c r="N192" s="105">
        <v>0.1</v>
      </c>
      <c r="O192" s="105">
        <v>0</v>
      </c>
      <c r="P192" s="105">
        <f>N192</f>
        <v>0.1</v>
      </c>
      <c r="Q192" s="9">
        <f>OON!V192+OON!W192</f>
        <v>0</v>
      </c>
      <c r="R192" s="49"/>
      <c r="S192" s="49"/>
      <c r="T192" s="49"/>
      <c r="U192" s="49"/>
      <c r="V192" s="49"/>
      <c r="W192" s="49"/>
      <c r="X192" s="9">
        <f t="shared" si="977"/>
        <v>0</v>
      </c>
      <c r="Y192" s="9">
        <f>OON!K192</f>
        <v>0</v>
      </c>
      <c r="Z192" s="9">
        <f t="shared" si="978"/>
        <v>0</v>
      </c>
      <c r="AA192" s="9">
        <f>OON!O192+OON!S192</f>
        <v>0</v>
      </c>
      <c r="AB192" s="9">
        <f t="shared" si="979"/>
        <v>0</v>
      </c>
      <c r="AC192" s="9">
        <f t="shared" si="980"/>
        <v>0</v>
      </c>
      <c r="AD192" s="9">
        <f t="shared" si="981"/>
        <v>0</v>
      </c>
      <c r="AE192" s="9">
        <f t="shared" si="982"/>
        <v>0</v>
      </c>
      <c r="AF192" s="49"/>
      <c r="AG192" s="49"/>
      <c r="AH192" s="49"/>
      <c r="AI192" s="9">
        <f t="shared" si="983"/>
        <v>0</v>
      </c>
      <c r="AJ192" s="46">
        <f>OON!AC192</f>
        <v>0</v>
      </c>
      <c r="AK192" s="46">
        <f>OON!AD192</f>
        <v>0</v>
      </c>
      <c r="AL192" s="46"/>
      <c r="AM192" s="46"/>
      <c r="AN192" s="46"/>
      <c r="AO192" s="46"/>
      <c r="AP192" s="46"/>
      <c r="AQ192" s="46"/>
      <c r="AR192" s="46"/>
      <c r="AS192" s="46">
        <f t="shared" si="984"/>
        <v>0</v>
      </c>
      <c r="AT192" s="46">
        <f t="shared" si="985"/>
        <v>0</v>
      </c>
      <c r="AU192" s="46">
        <f t="shared" si="986"/>
        <v>0</v>
      </c>
      <c r="AV192" s="9">
        <f t="shared" si="987"/>
        <v>34461</v>
      </c>
      <c r="AW192" s="9">
        <f t="shared" si="988"/>
        <v>24623</v>
      </c>
      <c r="AX192" s="9">
        <f t="shared" si="989"/>
        <v>0</v>
      </c>
      <c r="AY192" s="9">
        <f t="shared" si="990"/>
        <v>8323</v>
      </c>
      <c r="AZ192" s="9">
        <f t="shared" si="991"/>
        <v>246</v>
      </c>
      <c r="BA192" s="9">
        <f t="shared" si="992"/>
        <v>1269</v>
      </c>
      <c r="BB192" s="46">
        <f t="shared" si="993"/>
        <v>0.1</v>
      </c>
      <c r="BC192" s="46">
        <f t="shared" si="994"/>
        <v>0</v>
      </c>
      <c r="BD192" s="46">
        <f t="shared" si="995"/>
        <v>0.1</v>
      </c>
      <c r="BE192" s="169"/>
    </row>
    <row r="193" spans="1:57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3146</v>
      </c>
      <c r="F193" s="2" t="s">
        <v>56</v>
      </c>
      <c r="G193" s="7" t="s">
        <v>95</v>
      </c>
      <c r="H193" s="9">
        <f t="shared" si="974"/>
        <v>4579981</v>
      </c>
      <c r="I193" s="9">
        <v>3393703</v>
      </c>
      <c r="J193" s="9"/>
      <c r="K193" s="9">
        <f t="shared" si="975"/>
        <v>1147072</v>
      </c>
      <c r="L193" s="9">
        <f t="shared" si="976"/>
        <v>33937</v>
      </c>
      <c r="M193" s="9">
        <v>5269</v>
      </c>
      <c r="N193" s="105">
        <v>5.84</v>
      </c>
      <c r="O193" s="105">
        <v>4.88</v>
      </c>
      <c r="P193" s="105">
        <f>N193-O193</f>
        <v>0.96</v>
      </c>
      <c r="Q193" s="9">
        <f>OON!V193+OON!W193</f>
        <v>-9750</v>
      </c>
      <c r="R193" s="49"/>
      <c r="S193" s="49"/>
      <c r="T193" s="49"/>
      <c r="U193" s="49"/>
      <c r="V193" s="49"/>
      <c r="W193" s="49"/>
      <c r="X193" s="9">
        <f t="shared" si="977"/>
        <v>-9750</v>
      </c>
      <c r="Y193" s="9">
        <f>OON!K193</f>
        <v>0</v>
      </c>
      <c r="Z193" s="9">
        <f t="shared" si="978"/>
        <v>9750</v>
      </c>
      <c r="AA193" s="9">
        <f>OON!O193+OON!S193</f>
        <v>0</v>
      </c>
      <c r="AB193" s="9">
        <f t="shared" si="979"/>
        <v>9750</v>
      </c>
      <c r="AC193" s="9">
        <f t="shared" si="980"/>
        <v>0</v>
      </c>
      <c r="AD193" s="9">
        <f t="shared" si="981"/>
        <v>0</v>
      </c>
      <c r="AE193" s="9">
        <f t="shared" si="982"/>
        <v>-98</v>
      </c>
      <c r="AF193" s="49"/>
      <c r="AG193" s="49"/>
      <c r="AH193" s="49"/>
      <c r="AI193" s="9">
        <f t="shared" si="983"/>
        <v>0</v>
      </c>
      <c r="AJ193" s="46">
        <f>OON!AC193</f>
        <v>0</v>
      </c>
      <c r="AK193" s="46">
        <f>OON!AD193</f>
        <v>-0.03</v>
      </c>
      <c r="AL193" s="46"/>
      <c r="AM193" s="46"/>
      <c r="AN193" s="46"/>
      <c r="AO193" s="46"/>
      <c r="AP193" s="46"/>
      <c r="AQ193" s="46"/>
      <c r="AR193" s="46"/>
      <c r="AS193" s="46">
        <f t="shared" si="984"/>
        <v>0</v>
      </c>
      <c r="AT193" s="46">
        <f t="shared" si="985"/>
        <v>-0.03</v>
      </c>
      <c r="AU193" s="46">
        <f t="shared" si="986"/>
        <v>-0.03</v>
      </c>
      <c r="AV193" s="9">
        <f t="shared" si="987"/>
        <v>4579883</v>
      </c>
      <c r="AW193" s="9">
        <f t="shared" si="988"/>
        <v>3383953</v>
      </c>
      <c r="AX193" s="9">
        <f t="shared" si="989"/>
        <v>9750</v>
      </c>
      <c r="AY193" s="9">
        <f t="shared" si="990"/>
        <v>1147072</v>
      </c>
      <c r="AZ193" s="9">
        <f t="shared" si="991"/>
        <v>33839</v>
      </c>
      <c r="BA193" s="9">
        <f t="shared" si="992"/>
        <v>5269</v>
      </c>
      <c r="BB193" s="46">
        <f t="shared" si="993"/>
        <v>5.81</v>
      </c>
      <c r="BC193" s="46">
        <f t="shared" si="994"/>
        <v>4.88</v>
      </c>
      <c r="BD193" s="46">
        <f t="shared" si="995"/>
        <v>0.92999999999999994</v>
      </c>
      <c r="BE193" s="169"/>
    </row>
    <row r="194" spans="1:57" x14ac:dyDescent="0.25">
      <c r="A194" s="29">
        <v>1457</v>
      </c>
      <c r="B194" s="30">
        <v>600023389</v>
      </c>
      <c r="C194" s="31"/>
      <c r="D194" s="32" t="s">
        <v>180</v>
      </c>
      <c r="E194" s="30"/>
      <c r="F194" s="30"/>
      <c r="G194" s="31"/>
      <c r="H194" s="50">
        <f t="shared" ref="H194:O194" si="997">SUM(H186:H193)</f>
        <v>42111018</v>
      </c>
      <c r="I194" s="50">
        <f t="shared" si="997"/>
        <v>31002851</v>
      </c>
      <c r="J194" s="50">
        <f t="shared" si="997"/>
        <v>0</v>
      </c>
      <c r="K194" s="50">
        <f t="shared" si="997"/>
        <v>10478965</v>
      </c>
      <c r="L194" s="50">
        <f t="shared" si="997"/>
        <v>310028</v>
      </c>
      <c r="M194" s="50">
        <f t="shared" si="997"/>
        <v>319174</v>
      </c>
      <c r="N194" s="107">
        <f t="shared" si="997"/>
        <v>58.188000000000002</v>
      </c>
      <c r="O194" s="107">
        <f t="shared" si="997"/>
        <v>46.878</v>
      </c>
      <c r="P194" s="107">
        <f t="shared" ref="P194" si="998">SUM(P186:P193)</f>
        <v>11.309999999999999</v>
      </c>
      <c r="Q194" s="50">
        <f t="shared" ref="Q194:BD194" si="999">SUM(Q186:Q193)</f>
        <v>-45500</v>
      </c>
      <c r="R194" s="50">
        <f t="shared" si="999"/>
        <v>0</v>
      </c>
      <c r="S194" s="50">
        <f t="shared" si="999"/>
        <v>0</v>
      </c>
      <c r="T194" s="50">
        <f t="shared" si="999"/>
        <v>0</v>
      </c>
      <c r="U194" s="50">
        <f t="shared" si="999"/>
        <v>31295</v>
      </c>
      <c r="V194" s="50">
        <f t="shared" si="999"/>
        <v>0</v>
      </c>
      <c r="W194" s="50">
        <f t="shared" si="999"/>
        <v>0</v>
      </c>
      <c r="X194" s="50">
        <f t="shared" si="999"/>
        <v>-14205</v>
      </c>
      <c r="Y194" s="50">
        <f t="shared" si="999"/>
        <v>0</v>
      </c>
      <c r="Z194" s="50">
        <f t="shared" si="999"/>
        <v>45500</v>
      </c>
      <c r="AA194" s="50">
        <f t="shared" si="999"/>
        <v>0</v>
      </c>
      <c r="AB194" s="50">
        <f t="shared" si="999"/>
        <v>45500</v>
      </c>
      <c r="AC194" s="50">
        <f t="shared" si="999"/>
        <v>31295</v>
      </c>
      <c r="AD194" s="50">
        <f t="shared" si="999"/>
        <v>10578</v>
      </c>
      <c r="AE194" s="50">
        <f t="shared" si="999"/>
        <v>-143</v>
      </c>
      <c r="AF194" s="50">
        <f t="shared" si="999"/>
        <v>0</v>
      </c>
      <c r="AG194" s="50">
        <f t="shared" si="999"/>
        <v>0</v>
      </c>
      <c r="AH194" s="50">
        <f t="shared" si="999"/>
        <v>0</v>
      </c>
      <c r="AI194" s="50">
        <f t="shared" si="999"/>
        <v>0</v>
      </c>
      <c r="AJ194" s="55">
        <f t="shared" si="999"/>
        <v>-0.02</v>
      </c>
      <c r="AK194" s="55">
        <f t="shared" si="999"/>
        <v>-0.1</v>
      </c>
      <c r="AL194" s="55">
        <f t="shared" si="999"/>
        <v>0</v>
      </c>
      <c r="AM194" s="55">
        <f t="shared" si="999"/>
        <v>0</v>
      </c>
      <c r="AN194" s="55">
        <f t="shared" si="999"/>
        <v>0.05</v>
      </c>
      <c r="AO194" s="55">
        <f t="shared" si="999"/>
        <v>0</v>
      </c>
      <c r="AP194" s="55">
        <f t="shared" si="999"/>
        <v>0</v>
      </c>
      <c r="AQ194" s="55">
        <f t="shared" si="999"/>
        <v>0</v>
      </c>
      <c r="AR194" s="55">
        <f t="shared" si="999"/>
        <v>0</v>
      </c>
      <c r="AS194" s="55">
        <f t="shared" si="999"/>
        <v>3.0000000000000002E-2</v>
      </c>
      <c r="AT194" s="55">
        <f t="shared" si="999"/>
        <v>-0.1</v>
      </c>
      <c r="AU194" s="55">
        <f t="shared" si="999"/>
        <v>-6.9999999999999993E-2</v>
      </c>
      <c r="AV194" s="50">
        <f t="shared" si="999"/>
        <v>42152748</v>
      </c>
      <c r="AW194" s="50">
        <f t="shared" si="999"/>
        <v>30988646</v>
      </c>
      <c r="AX194" s="50">
        <f t="shared" si="999"/>
        <v>45500</v>
      </c>
      <c r="AY194" s="50">
        <f t="shared" si="999"/>
        <v>10489543</v>
      </c>
      <c r="AZ194" s="50">
        <f t="shared" si="999"/>
        <v>309885</v>
      </c>
      <c r="BA194" s="50">
        <f t="shared" si="999"/>
        <v>319174</v>
      </c>
      <c r="BB194" s="55">
        <f t="shared" si="999"/>
        <v>58.117999999999995</v>
      </c>
      <c r="BC194" s="55">
        <f t="shared" si="999"/>
        <v>46.908000000000001</v>
      </c>
      <c r="BD194" s="55">
        <f t="shared" si="999"/>
        <v>11.21</v>
      </c>
      <c r="BE194" s="168">
        <f>AV194-H194</f>
        <v>41730</v>
      </c>
    </row>
    <row r="195" spans="1:57" x14ac:dyDescent="0.25">
      <c r="A195" s="25">
        <v>1459</v>
      </c>
      <c r="B195" s="6">
        <v>600023133</v>
      </c>
      <c r="C195" s="26">
        <v>70842922</v>
      </c>
      <c r="D195" s="27" t="s">
        <v>58</v>
      </c>
      <c r="E195" s="6">
        <v>3112</v>
      </c>
      <c r="F195" s="6" t="s">
        <v>71</v>
      </c>
      <c r="G195" s="6" t="s">
        <v>19</v>
      </c>
      <c r="H195" s="9">
        <f t="shared" ref="H195:H197" si="1000">I195+J195+K195+L195+M195</f>
        <v>2567986</v>
      </c>
      <c r="I195" s="9">
        <v>1895538</v>
      </c>
      <c r="J195" s="9"/>
      <c r="K195" s="9">
        <f t="shared" ref="K195:K197" si="1001">ROUND(I195*33.8%,0)</f>
        <v>640692</v>
      </c>
      <c r="L195" s="167">
        <f>ROUND(I195*1%,0)+1</f>
        <v>18956</v>
      </c>
      <c r="M195" s="9">
        <v>12800</v>
      </c>
      <c r="N195" s="105">
        <f>O195+P195</f>
        <v>3.7199999999999998</v>
      </c>
      <c r="O195" s="105">
        <v>3</v>
      </c>
      <c r="P195" s="105">
        <v>0.72</v>
      </c>
      <c r="Q195" s="9">
        <f>OON!V195+OON!W195</f>
        <v>0</v>
      </c>
      <c r="R195" s="28"/>
      <c r="S195" s="28"/>
      <c r="T195" s="28"/>
      <c r="U195" s="28"/>
      <c r="V195" s="28"/>
      <c r="W195" s="28"/>
      <c r="X195" s="9">
        <f t="shared" ref="X195:X197" si="1002">SUM(Q195:W195)</f>
        <v>0</v>
      </c>
      <c r="Y195" s="9">
        <f>OON!K195</f>
        <v>0</v>
      </c>
      <c r="Z195" s="9">
        <f t="shared" ref="Z195:Z197" si="1003">Q195*-1</f>
        <v>0</v>
      </c>
      <c r="AA195" s="9">
        <f>OON!O195+OON!S195</f>
        <v>0</v>
      </c>
      <c r="AB195" s="9">
        <f t="shared" ref="AB195:AB197" si="1004">SUM(Y195:AA195)</f>
        <v>0</v>
      </c>
      <c r="AC195" s="9">
        <f t="shared" ref="AC195:AC197" si="1005">X195+AB195</f>
        <v>0</v>
      </c>
      <c r="AD195" s="9">
        <f t="shared" ref="AD195:AD197" si="1006">ROUND((X195+Y195+Z195)*33.8%,0)</f>
        <v>0</v>
      </c>
      <c r="AE195" s="9">
        <f t="shared" ref="AE195:AE197" si="1007">ROUND(X195*1%,0)</f>
        <v>0</v>
      </c>
      <c r="AF195" s="28"/>
      <c r="AG195" s="28"/>
      <c r="AH195" s="28"/>
      <c r="AI195" s="9">
        <f t="shared" ref="AI195:AI197" si="1008">AF195+AG195+AH195</f>
        <v>0</v>
      </c>
      <c r="AJ195" s="46">
        <f>OON!AC195</f>
        <v>0</v>
      </c>
      <c r="AK195" s="46">
        <f>OON!AD195</f>
        <v>0</v>
      </c>
      <c r="AL195" s="46"/>
      <c r="AM195" s="46"/>
      <c r="AN195" s="46"/>
      <c r="AO195" s="46"/>
      <c r="AP195" s="46"/>
      <c r="AQ195" s="46"/>
      <c r="AR195" s="46"/>
      <c r="AS195" s="46">
        <f t="shared" ref="AS195:AS197" si="1009">AJ195+AL195+AM195+AP195+AR195+AN195</f>
        <v>0</v>
      </c>
      <c r="AT195" s="46">
        <f t="shared" ref="AT195:AT197" si="1010">AK195+AQ195+AO195</f>
        <v>0</v>
      </c>
      <c r="AU195" s="46">
        <f t="shared" ref="AU195:AU197" si="1011">AS195+AT195</f>
        <v>0</v>
      </c>
      <c r="AV195" s="9">
        <f t="shared" ref="AV195:AV197" si="1012">AW195+AX195+AY195+AZ195+BA195</f>
        <v>2567986</v>
      </c>
      <c r="AW195" s="9">
        <f t="shared" ref="AW195:AW197" si="1013">I195+X195</f>
        <v>1895538</v>
      </c>
      <c r="AX195" s="9">
        <f t="shared" ref="AX195:AX197" si="1014">J195+AB195</f>
        <v>0</v>
      </c>
      <c r="AY195" s="9">
        <f t="shared" ref="AY195:AY197" si="1015">K195+AD195</f>
        <v>640692</v>
      </c>
      <c r="AZ195" s="9">
        <f t="shared" ref="AZ195:AZ197" si="1016">L195+AE195</f>
        <v>18956</v>
      </c>
      <c r="BA195" s="9">
        <f t="shared" ref="BA195:BA197" si="1017">M195+AI195</f>
        <v>12800</v>
      </c>
      <c r="BB195" s="46">
        <f t="shared" ref="BB195:BB197" si="1018">BC195+BD195</f>
        <v>3.7199999999999998</v>
      </c>
      <c r="BC195" s="46">
        <f t="shared" ref="BC195:BC197" si="1019">O195+AS195</f>
        <v>3</v>
      </c>
      <c r="BD195" s="46">
        <f t="shared" ref="BD195:BD197" si="1020">P195+AT195</f>
        <v>0.72</v>
      </c>
      <c r="BE195" s="169"/>
    </row>
    <row r="196" spans="1:57" x14ac:dyDescent="0.25">
      <c r="A196" s="5">
        <v>1459</v>
      </c>
      <c r="B196" s="2">
        <v>600023133</v>
      </c>
      <c r="C196" s="7">
        <v>70842922</v>
      </c>
      <c r="D196" s="8" t="s">
        <v>58</v>
      </c>
      <c r="E196" s="2">
        <v>3114</v>
      </c>
      <c r="F196" s="2" t="s">
        <v>73</v>
      </c>
      <c r="G196" s="2" t="s">
        <v>19</v>
      </c>
      <c r="H196" s="9">
        <f t="shared" si="1000"/>
        <v>3834107</v>
      </c>
      <c r="I196" s="9">
        <v>2807227</v>
      </c>
      <c r="J196" s="9"/>
      <c r="K196" s="9">
        <f t="shared" si="1001"/>
        <v>948843</v>
      </c>
      <c r="L196" s="9">
        <f t="shared" ref="L196:L197" si="1021">ROUND(I196*1%,0)</f>
        <v>28072</v>
      </c>
      <c r="M196" s="9">
        <v>49965</v>
      </c>
      <c r="N196" s="105">
        <f>O196+P196</f>
        <v>4.8509000000000002</v>
      </c>
      <c r="O196" s="105">
        <v>3.0909</v>
      </c>
      <c r="P196" s="105">
        <v>1.76</v>
      </c>
      <c r="Q196" s="9">
        <f>OON!V196+OON!W196</f>
        <v>0</v>
      </c>
      <c r="R196" s="9"/>
      <c r="S196" s="9"/>
      <c r="T196" s="9"/>
      <c r="U196" s="9"/>
      <c r="V196" s="9"/>
      <c r="W196" s="9"/>
      <c r="X196" s="9">
        <f t="shared" si="1002"/>
        <v>0</v>
      </c>
      <c r="Y196" s="9">
        <f>OON!K196</f>
        <v>0</v>
      </c>
      <c r="Z196" s="9">
        <f t="shared" si="1003"/>
        <v>0</v>
      </c>
      <c r="AA196" s="9">
        <f>OON!O196+OON!S196</f>
        <v>0</v>
      </c>
      <c r="AB196" s="9">
        <f t="shared" si="1004"/>
        <v>0</v>
      </c>
      <c r="AC196" s="9">
        <f t="shared" si="1005"/>
        <v>0</v>
      </c>
      <c r="AD196" s="9">
        <f t="shared" si="1006"/>
        <v>0</v>
      </c>
      <c r="AE196" s="9">
        <f t="shared" si="1007"/>
        <v>0</v>
      </c>
      <c r="AF196" s="9"/>
      <c r="AG196" s="9"/>
      <c r="AH196" s="9"/>
      <c r="AI196" s="9">
        <f t="shared" si="1008"/>
        <v>0</v>
      </c>
      <c r="AJ196" s="46">
        <f>OON!AC196</f>
        <v>0</v>
      </c>
      <c r="AK196" s="46">
        <f>OON!AD196</f>
        <v>0</v>
      </c>
      <c r="AL196" s="46"/>
      <c r="AM196" s="46"/>
      <c r="AN196" s="46"/>
      <c r="AO196" s="46"/>
      <c r="AP196" s="46"/>
      <c r="AQ196" s="46"/>
      <c r="AR196" s="46"/>
      <c r="AS196" s="46">
        <f t="shared" si="1009"/>
        <v>0</v>
      </c>
      <c r="AT196" s="46">
        <f t="shared" si="1010"/>
        <v>0</v>
      </c>
      <c r="AU196" s="46">
        <f t="shared" si="1011"/>
        <v>0</v>
      </c>
      <c r="AV196" s="9">
        <f t="shared" si="1012"/>
        <v>3834107</v>
      </c>
      <c r="AW196" s="9">
        <f t="shared" si="1013"/>
        <v>2807227</v>
      </c>
      <c r="AX196" s="9">
        <f t="shared" si="1014"/>
        <v>0</v>
      </c>
      <c r="AY196" s="9">
        <f t="shared" si="1015"/>
        <v>948843</v>
      </c>
      <c r="AZ196" s="9">
        <f t="shared" si="1016"/>
        <v>28072</v>
      </c>
      <c r="BA196" s="9">
        <f t="shared" si="1017"/>
        <v>49965</v>
      </c>
      <c r="BB196" s="46">
        <f t="shared" si="1018"/>
        <v>4.8509000000000002</v>
      </c>
      <c r="BC196" s="46">
        <f t="shared" si="1019"/>
        <v>3.0909</v>
      </c>
      <c r="BD196" s="46">
        <f t="shared" si="1020"/>
        <v>1.76</v>
      </c>
      <c r="BE196" s="169"/>
    </row>
    <row r="197" spans="1:57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19">
        <v>3114</v>
      </c>
      <c r="F197" s="19" t="s">
        <v>109</v>
      </c>
      <c r="G197" s="19" t="s">
        <v>95</v>
      </c>
      <c r="H197" s="9">
        <f t="shared" si="1000"/>
        <v>0</v>
      </c>
      <c r="I197" s="9"/>
      <c r="J197" s="9"/>
      <c r="K197" s="9">
        <f t="shared" si="1001"/>
        <v>0</v>
      </c>
      <c r="L197" s="9">
        <f t="shared" si="1021"/>
        <v>0</v>
      </c>
      <c r="M197" s="9"/>
      <c r="N197" s="105"/>
      <c r="O197" s="105"/>
      <c r="P197" s="105"/>
      <c r="Q197" s="9">
        <f>OON!V197+OON!W197</f>
        <v>0</v>
      </c>
      <c r="R197" s="49"/>
      <c r="S197" s="49"/>
      <c r="T197" s="49"/>
      <c r="U197" s="49"/>
      <c r="V197" s="49"/>
      <c r="W197" s="49"/>
      <c r="X197" s="9">
        <f t="shared" si="1002"/>
        <v>0</v>
      </c>
      <c r="Y197" s="9">
        <f>OON!K197</f>
        <v>0</v>
      </c>
      <c r="Z197" s="9">
        <f t="shared" si="1003"/>
        <v>0</v>
      </c>
      <c r="AA197" s="9">
        <f>OON!O197+OON!S197</f>
        <v>0</v>
      </c>
      <c r="AB197" s="9">
        <f t="shared" si="1004"/>
        <v>0</v>
      </c>
      <c r="AC197" s="9">
        <f t="shared" si="1005"/>
        <v>0</v>
      </c>
      <c r="AD197" s="9">
        <f t="shared" si="1006"/>
        <v>0</v>
      </c>
      <c r="AE197" s="9">
        <f t="shared" si="1007"/>
        <v>0</v>
      </c>
      <c r="AF197" s="49"/>
      <c r="AG197" s="49"/>
      <c r="AH197" s="49"/>
      <c r="AI197" s="9">
        <f t="shared" si="1008"/>
        <v>0</v>
      </c>
      <c r="AJ197" s="46">
        <f>OON!AC197</f>
        <v>0</v>
      </c>
      <c r="AK197" s="46">
        <f>OON!AD197</f>
        <v>0</v>
      </c>
      <c r="AL197" s="46"/>
      <c r="AM197" s="46"/>
      <c r="AN197" s="46"/>
      <c r="AO197" s="46"/>
      <c r="AP197" s="46"/>
      <c r="AQ197" s="46"/>
      <c r="AR197" s="46"/>
      <c r="AS197" s="46">
        <f t="shared" si="1009"/>
        <v>0</v>
      </c>
      <c r="AT197" s="46">
        <f t="shared" si="1010"/>
        <v>0</v>
      </c>
      <c r="AU197" s="46">
        <f t="shared" si="1011"/>
        <v>0</v>
      </c>
      <c r="AV197" s="9">
        <f t="shared" si="1012"/>
        <v>0</v>
      </c>
      <c r="AW197" s="9">
        <f t="shared" si="1013"/>
        <v>0</v>
      </c>
      <c r="AX197" s="9">
        <f t="shared" si="1014"/>
        <v>0</v>
      </c>
      <c r="AY197" s="9">
        <f t="shared" si="1015"/>
        <v>0</v>
      </c>
      <c r="AZ197" s="9">
        <f t="shared" si="1016"/>
        <v>0</v>
      </c>
      <c r="BA197" s="9">
        <f t="shared" si="1017"/>
        <v>0</v>
      </c>
      <c r="BB197" s="46">
        <f t="shared" si="1018"/>
        <v>0</v>
      </c>
      <c r="BC197" s="46">
        <f t="shared" si="1019"/>
        <v>0</v>
      </c>
      <c r="BD197" s="46">
        <f t="shared" si="1020"/>
        <v>0</v>
      </c>
      <c r="BE197" s="169"/>
    </row>
    <row r="198" spans="1:57" x14ac:dyDescent="0.25">
      <c r="A198" s="29">
        <v>1459</v>
      </c>
      <c r="B198" s="30">
        <v>600023133</v>
      </c>
      <c r="C198" s="31"/>
      <c r="D198" s="32" t="s">
        <v>181</v>
      </c>
      <c r="E198" s="34"/>
      <c r="F198" s="34"/>
      <c r="G198" s="34"/>
      <c r="H198" s="50">
        <f t="shared" ref="H198:O198" si="1022">SUM(H195:H197)</f>
        <v>6402093</v>
      </c>
      <c r="I198" s="50">
        <f t="shared" si="1022"/>
        <v>4702765</v>
      </c>
      <c r="J198" s="50">
        <f t="shared" si="1022"/>
        <v>0</v>
      </c>
      <c r="K198" s="50">
        <f t="shared" si="1022"/>
        <v>1589535</v>
      </c>
      <c r="L198" s="50">
        <f t="shared" si="1022"/>
        <v>47028</v>
      </c>
      <c r="M198" s="50">
        <f t="shared" si="1022"/>
        <v>62765</v>
      </c>
      <c r="N198" s="107">
        <f t="shared" si="1022"/>
        <v>8.5709</v>
      </c>
      <c r="O198" s="107">
        <f t="shared" si="1022"/>
        <v>6.0908999999999995</v>
      </c>
      <c r="P198" s="107">
        <f t="shared" ref="P198" si="1023">SUM(P195:P197)</f>
        <v>2.48</v>
      </c>
      <c r="Q198" s="50">
        <f t="shared" ref="Q198:BD198" si="1024">SUM(Q195:Q197)</f>
        <v>0</v>
      </c>
      <c r="R198" s="50">
        <f t="shared" si="1024"/>
        <v>0</v>
      </c>
      <c r="S198" s="50">
        <f t="shared" si="1024"/>
        <v>0</v>
      </c>
      <c r="T198" s="50">
        <f t="shared" si="1024"/>
        <v>0</v>
      </c>
      <c r="U198" s="50">
        <f t="shared" si="1024"/>
        <v>0</v>
      </c>
      <c r="V198" s="50">
        <f t="shared" si="1024"/>
        <v>0</v>
      </c>
      <c r="W198" s="50">
        <f t="shared" si="1024"/>
        <v>0</v>
      </c>
      <c r="X198" s="50">
        <f t="shared" si="1024"/>
        <v>0</v>
      </c>
      <c r="Y198" s="50">
        <f t="shared" si="1024"/>
        <v>0</v>
      </c>
      <c r="Z198" s="50">
        <f t="shared" si="1024"/>
        <v>0</v>
      </c>
      <c r="AA198" s="50">
        <f t="shared" si="1024"/>
        <v>0</v>
      </c>
      <c r="AB198" s="50">
        <f t="shared" si="1024"/>
        <v>0</v>
      </c>
      <c r="AC198" s="50">
        <f t="shared" si="1024"/>
        <v>0</v>
      </c>
      <c r="AD198" s="50">
        <f t="shared" si="1024"/>
        <v>0</v>
      </c>
      <c r="AE198" s="50">
        <f t="shared" si="1024"/>
        <v>0</v>
      </c>
      <c r="AF198" s="50">
        <f t="shared" si="1024"/>
        <v>0</v>
      </c>
      <c r="AG198" s="50">
        <f t="shared" si="1024"/>
        <v>0</v>
      </c>
      <c r="AH198" s="50">
        <f t="shared" si="1024"/>
        <v>0</v>
      </c>
      <c r="AI198" s="50">
        <f t="shared" si="1024"/>
        <v>0</v>
      </c>
      <c r="AJ198" s="55">
        <f t="shared" si="1024"/>
        <v>0</v>
      </c>
      <c r="AK198" s="55">
        <f t="shared" si="1024"/>
        <v>0</v>
      </c>
      <c r="AL198" s="55">
        <f t="shared" si="1024"/>
        <v>0</v>
      </c>
      <c r="AM198" s="55">
        <f t="shared" si="1024"/>
        <v>0</v>
      </c>
      <c r="AN198" s="55">
        <f t="shared" si="1024"/>
        <v>0</v>
      </c>
      <c r="AO198" s="55">
        <f t="shared" si="1024"/>
        <v>0</v>
      </c>
      <c r="AP198" s="55">
        <f t="shared" si="1024"/>
        <v>0</v>
      </c>
      <c r="AQ198" s="55">
        <f t="shared" si="1024"/>
        <v>0</v>
      </c>
      <c r="AR198" s="55">
        <f t="shared" si="1024"/>
        <v>0</v>
      </c>
      <c r="AS198" s="55">
        <f t="shared" si="1024"/>
        <v>0</v>
      </c>
      <c r="AT198" s="55">
        <f t="shared" si="1024"/>
        <v>0</v>
      </c>
      <c r="AU198" s="55">
        <f t="shared" si="1024"/>
        <v>0</v>
      </c>
      <c r="AV198" s="50">
        <f t="shared" si="1024"/>
        <v>6402093</v>
      </c>
      <c r="AW198" s="50">
        <f t="shared" si="1024"/>
        <v>4702765</v>
      </c>
      <c r="AX198" s="50">
        <f t="shared" si="1024"/>
        <v>0</v>
      </c>
      <c r="AY198" s="50">
        <f t="shared" si="1024"/>
        <v>1589535</v>
      </c>
      <c r="AZ198" s="50">
        <f t="shared" si="1024"/>
        <v>47028</v>
      </c>
      <c r="BA198" s="50">
        <f t="shared" si="1024"/>
        <v>62765</v>
      </c>
      <c r="BB198" s="55">
        <f t="shared" si="1024"/>
        <v>8.5709</v>
      </c>
      <c r="BC198" s="55">
        <f t="shared" si="1024"/>
        <v>6.0908999999999995</v>
      </c>
      <c r="BD198" s="55">
        <f t="shared" si="1024"/>
        <v>2.48</v>
      </c>
      <c r="BE198" s="168">
        <f>AV198-H198</f>
        <v>0</v>
      </c>
    </row>
    <row r="199" spans="1:57" x14ac:dyDescent="0.25">
      <c r="A199" s="25">
        <v>1460</v>
      </c>
      <c r="B199" s="6">
        <v>600171523</v>
      </c>
      <c r="C199" s="26">
        <v>70972826</v>
      </c>
      <c r="D199" s="27" t="s">
        <v>59</v>
      </c>
      <c r="E199" s="6">
        <v>3112</v>
      </c>
      <c r="F199" s="6" t="s">
        <v>71</v>
      </c>
      <c r="G199" s="6" t="s">
        <v>19</v>
      </c>
      <c r="H199" s="9">
        <f t="shared" ref="H199:H202" si="1025">I199+J199+K199+L199+M199</f>
        <v>1616266</v>
      </c>
      <c r="I199" s="9">
        <v>1194856</v>
      </c>
      <c r="J199" s="9"/>
      <c r="K199" s="9">
        <f t="shared" ref="K199:K202" si="1026">ROUND(I199*33.8%,0)</f>
        <v>403861</v>
      </c>
      <c r="L199" s="9">
        <f t="shared" ref="L199:L202" si="1027">ROUND(I199*1%,0)</f>
        <v>11949</v>
      </c>
      <c r="M199" s="9">
        <v>5600</v>
      </c>
      <c r="N199" s="105">
        <f>O199+P199</f>
        <v>2.08</v>
      </c>
      <c r="O199" s="105">
        <v>2</v>
      </c>
      <c r="P199" s="105">
        <v>0.08</v>
      </c>
      <c r="Q199" s="9">
        <f>OON!V199+OON!W199</f>
        <v>-6500</v>
      </c>
      <c r="R199" s="28"/>
      <c r="S199" s="28"/>
      <c r="T199" s="28"/>
      <c r="U199" s="28"/>
      <c r="V199" s="28"/>
      <c r="W199" s="28"/>
      <c r="X199" s="9">
        <f t="shared" ref="X199:X202" si="1028">SUM(Q199:W199)</f>
        <v>-6500</v>
      </c>
      <c r="Y199" s="9">
        <f>OON!K199</f>
        <v>0</v>
      </c>
      <c r="Z199" s="9">
        <f t="shared" ref="Z199:Z202" si="1029">Q199*-1</f>
        <v>6500</v>
      </c>
      <c r="AA199" s="9">
        <f>OON!O199+OON!S199</f>
        <v>0</v>
      </c>
      <c r="AB199" s="9">
        <f t="shared" ref="AB199:AB202" si="1030">SUM(Y199:AA199)</f>
        <v>6500</v>
      </c>
      <c r="AC199" s="9">
        <f t="shared" ref="AC199:AC202" si="1031">X199+AB199</f>
        <v>0</v>
      </c>
      <c r="AD199" s="9">
        <f t="shared" ref="AD199:AD202" si="1032">ROUND((X199+Y199+Z199)*33.8%,0)</f>
        <v>0</v>
      </c>
      <c r="AE199" s="9">
        <f t="shared" ref="AE199:AE202" si="1033">ROUND(X199*1%,0)</f>
        <v>-65</v>
      </c>
      <c r="AF199" s="28"/>
      <c r="AG199" s="28"/>
      <c r="AH199" s="28"/>
      <c r="AI199" s="9">
        <f t="shared" ref="AI199:AI202" si="1034">AF199+AG199+AH199</f>
        <v>0</v>
      </c>
      <c r="AJ199" s="46">
        <f>OON!AC199</f>
        <v>0</v>
      </c>
      <c r="AK199" s="46">
        <f>OON!AD199</f>
        <v>0</v>
      </c>
      <c r="AL199" s="46"/>
      <c r="AM199" s="46"/>
      <c r="AN199" s="46"/>
      <c r="AO199" s="46"/>
      <c r="AP199" s="46"/>
      <c r="AQ199" s="46"/>
      <c r="AR199" s="46"/>
      <c r="AS199" s="46">
        <f t="shared" ref="AS199:AS202" si="1035">AJ199+AL199+AM199+AP199+AR199+AN199</f>
        <v>0</v>
      </c>
      <c r="AT199" s="46">
        <f t="shared" ref="AT199:AT202" si="1036">AK199+AQ199+AO199</f>
        <v>0</v>
      </c>
      <c r="AU199" s="46">
        <f t="shared" ref="AU199:AU202" si="1037">AS199+AT199</f>
        <v>0</v>
      </c>
      <c r="AV199" s="9">
        <f t="shared" ref="AV199:AV202" si="1038">AW199+AX199+AY199+AZ199+BA199</f>
        <v>1616201</v>
      </c>
      <c r="AW199" s="9">
        <f t="shared" ref="AW199:AW202" si="1039">I199+X199</f>
        <v>1188356</v>
      </c>
      <c r="AX199" s="9">
        <f t="shared" ref="AX199:AX202" si="1040">J199+AB199</f>
        <v>6500</v>
      </c>
      <c r="AY199" s="9">
        <f t="shared" ref="AY199:AY202" si="1041">K199+AD199</f>
        <v>403861</v>
      </c>
      <c r="AZ199" s="9">
        <f t="shared" ref="AZ199:AZ202" si="1042">L199+AE199</f>
        <v>11884</v>
      </c>
      <c r="BA199" s="9">
        <f t="shared" ref="BA199:BA202" si="1043">M199+AI199</f>
        <v>5600</v>
      </c>
      <c r="BB199" s="46">
        <f t="shared" ref="BB199:BB202" si="1044">BC199+BD199</f>
        <v>2.08</v>
      </c>
      <c r="BC199" s="46">
        <f t="shared" ref="BC199:BC202" si="1045">O199+AS199</f>
        <v>2</v>
      </c>
      <c r="BD199" s="46">
        <f t="shared" ref="BD199:BD202" si="1046">P199+AT199</f>
        <v>0.08</v>
      </c>
      <c r="BE199" s="169"/>
    </row>
    <row r="200" spans="1:57" x14ac:dyDescent="0.25">
      <c r="A200" s="5">
        <v>1460</v>
      </c>
      <c r="B200" s="2">
        <v>600171523</v>
      </c>
      <c r="C200" s="7">
        <v>70972826</v>
      </c>
      <c r="D200" s="8" t="s">
        <v>59</v>
      </c>
      <c r="E200" s="2">
        <v>3114</v>
      </c>
      <c r="F200" s="2" t="s">
        <v>73</v>
      </c>
      <c r="G200" s="2" t="s">
        <v>19</v>
      </c>
      <c r="H200" s="9">
        <f t="shared" si="1025"/>
        <v>7181244</v>
      </c>
      <c r="I200" s="9">
        <v>5286802</v>
      </c>
      <c r="J200" s="9"/>
      <c r="K200" s="9">
        <f t="shared" si="1026"/>
        <v>1786939</v>
      </c>
      <c r="L200" s="9">
        <f t="shared" si="1027"/>
        <v>52868</v>
      </c>
      <c r="M200" s="9">
        <v>54635</v>
      </c>
      <c r="N200" s="105">
        <f>O200+P200</f>
        <v>9.0399999999999991</v>
      </c>
      <c r="O200" s="105">
        <v>6.45</v>
      </c>
      <c r="P200" s="105">
        <v>2.59</v>
      </c>
      <c r="Q200" s="9">
        <f>OON!V200+OON!W200</f>
        <v>-6500</v>
      </c>
      <c r="R200" s="9"/>
      <c r="S200" s="9"/>
      <c r="T200" s="9"/>
      <c r="U200" s="9"/>
      <c r="V200" s="9"/>
      <c r="W200" s="9"/>
      <c r="X200" s="9">
        <f t="shared" si="1028"/>
        <v>-6500</v>
      </c>
      <c r="Y200" s="9">
        <f>OON!K200</f>
        <v>0</v>
      </c>
      <c r="Z200" s="9">
        <f t="shared" si="1029"/>
        <v>6500</v>
      </c>
      <c r="AA200" s="9">
        <f>OON!O200+OON!S200</f>
        <v>0</v>
      </c>
      <c r="AB200" s="9">
        <f t="shared" si="1030"/>
        <v>6500</v>
      </c>
      <c r="AC200" s="9">
        <f t="shared" si="1031"/>
        <v>0</v>
      </c>
      <c r="AD200" s="9">
        <f t="shared" si="1032"/>
        <v>0</v>
      </c>
      <c r="AE200" s="9">
        <f t="shared" si="1033"/>
        <v>-65</v>
      </c>
      <c r="AF200" s="9"/>
      <c r="AG200" s="9"/>
      <c r="AH200" s="9"/>
      <c r="AI200" s="9">
        <f t="shared" si="1034"/>
        <v>0</v>
      </c>
      <c r="AJ200" s="46">
        <f>OON!AC200</f>
        <v>0</v>
      </c>
      <c r="AK200" s="46">
        <f>OON!AD200</f>
        <v>0</v>
      </c>
      <c r="AL200" s="46"/>
      <c r="AM200" s="46"/>
      <c r="AN200" s="46"/>
      <c r="AO200" s="46"/>
      <c r="AP200" s="46"/>
      <c r="AQ200" s="46"/>
      <c r="AR200" s="46"/>
      <c r="AS200" s="46">
        <f t="shared" si="1035"/>
        <v>0</v>
      </c>
      <c r="AT200" s="46">
        <f t="shared" si="1036"/>
        <v>0</v>
      </c>
      <c r="AU200" s="46">
        <f t="shared" si="1037"/>
        <v>0</v>
      </c>
      <c r="AV200" s="9">
        <f t="shared" si="1038"/>
        <v>7181179</v>
      </c>
      <c r="AW200" s="9">
        <f t="shared" si="1039"/>
        <v>5280302</v>
      </c>
      <c r="AX200" s="9">
        <f t="shared" si="1040"/>
        <v>6500</v>
      </c>
      <c r="AY200" s="9">
        <f t="shared" si="1041"/>
        <v>1786939</v>
      </c>
      <c r="AZ200" s="9">
        <f t="shared" si="1042"/>
        <v>52803</v>
      </c>
      <c r="BA200" s="9">
        <f t="shared" si="1043"/>
        <v>54635</v>
      </c>
      <c r="BB200" s="46">
        <f t="shared" si="1044"/>
        <v>9.0399999999999991</v>
      </c>
      <c r="BC200" s="46">
        <f t="shared" si="1045"/>
        <v>6.45</v>
      </c>
      <c r="BD200" s="46">
        <f t="shared" si="1046"/>
        <v>2.59</v>
      </c>
      <c r="BE200" s="169"/>
    </row>
    <row r="201" spans="1:57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19">
        <v>3114</v>
      </c>
      <c r="F201" s="19" t="s">
        <v>109</v>
      </c>
      <c r="G201" s="19" t="s">
        <v>95</v>
      </c>
      <c r="H201" s="9">
        <f t="shared" si="1025"/>
        <v>0</v>
      </c>
      <c r="I201" s="9"/>
      <c r="J201" s="9"/>
      <c r="K201" s="9">
        <f t="shared" si="1026"/>
        <v>0</v>
      </c>
      <c r="L201" s="9">
        <f t="shared" si="1027"/>
        <v>0</v>
      </c>
      <c r="M201" s="9"/>
      <c r="N201" s="105"/>
      <c r="O201" s="105"/>
      <c r="P201" s="105"/>
      <c r="Q201" s="9">
        <f>OON!V201+OON!W201</f>
        <v>0</v>
      </c>
      <c r="R201" s="49"/>
      <c r="S201" s="49"/>
      <c r="T201" s="49"/>
      <c r="U201" s="49"/>
      <c r="V201" s="49"/>
      <c r="W201" s="49"/>
      <c r="X201" s="9">
        <f t="shared" si="1028"/>
        <v>0</v>
      </c>
      <c r="Y201" s="9">
        <f>OON!K201</f>
        <v>0</v>
      </c>
      <c r="Z201" s="9">
        <f t="shared" si="1029"/>
        <v>0</v>
      </c>
      <c r="AA201" s="9">
        <f>OON!O201+OON!S201</f>
        <v>0</v>
      </c>
      <c r="AB201" s="9">
        <f t="shared" si="1030"/>
        <v>0</v>
      </c>
      <c r="AC201" s="9">
        <f t="shared" si="1031"/>
        <v>0</v>
      </c>
      <c r="AD201" s="9">
        <f t="shared" si="1032"/>
        <v>0</v>
      </c>
      <c r="AE201" s="9">
        <f t="shared" si="1033"/>
        <v>0</v>
      </c>
      <c r="AF201" s="49"/>
      <c r="AG201" s="49"/>
      <c r="AH201" s="49"/>
      <c r="AI201" s="9">
        <f t="shared" si="1034"/>
        <v>0</v>
      </c>
      <c r="AJ201" s="46">
        <f>OON!AC201</f>
        <v>0</v>
      </c>
      <c r="AK201" s="46">
        <f>OON!AD201</f>
        <v>0</v>
      </c>
      <c r="AL201" s="46"/>
      <c r="AM201" s="46"/>
      <c r="AN201" s="46"/>
      <c r="AO201" s="46"/>
      <c r="AP201" s="46"/>
      <c r="AQ201" s="46"/>
      <c r="AR201" s="46"/>
      <c r="AS201" s="46">
        <f t="shared" si="1035"/>
        <v>0</v>
      </c>
      <c r="AT201" s="46">
        <f t="shared" si="1036"/>
        <v>0</v>
      </c>
      <c r="AU201" s="46">
        <f t="shared" si="1037"/>
        <v>0</v>
      </c>
      <c r="AV201" s="9">
        <f t="shared" si="1038"/>
        <v>0</v>
      </c>
      <c r="AW201" s="9">
        <f t="shared" si="1039"/>
        <v>0</v>
      </c>
      <c r="AX201" s="9">
        <f t="shared" si="1040"/>
        <v>0</v>
      </c>
      <c r="AY201" s="9">
        <f t="shared" si="1041"/>
        <v>0</v>
      </c>
      <c r="AZ201" s="9">
        <f t="shared" si="1042"/>
        <v>0</v>
      </c>
      <c r="BA201" s="9">
        <f t="shared" si="1043"/>
        <v>0</v>
      </c>
      <c r="BB201" s="46">
        <f t="shared" si="1044"/>
        <v>0</v>
      </c>
      <c r="BC201" s="46">
        <f t="shared" si="1045"/>
        <v>0</v>
      </c>
      <c r="BD201" s="46">
        <f t="shared" si="1046"/>
        <v>0</v>
      </c>
      <c r="BE201" s="169"/>
    </row>
    <row r="202" spans="1:57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2">
        <v>3146</v>
      </c>
      <c r="F202" s="2" t="s">
        <v>56</v>
      </c>
      <c r="G202" s="7" t="s">
        <v>95</v>
      </c>
      <c r="H202" s="9">
        <f t="shared" si="1025"/>
        <v>2103540</v>
      </c>
      <c r="I202" s="9">
        <v>1558694</v>
      </c>
      <c r="J202" s="9"/>
      <c r="K202" s="9">
        <f t="shared" si="1026"/>
        <v>526839</v>
      </c>
      <c r="L202" s="9">
        <f t="shared" si="1027"/>
        <v>15587</v>
      </c>
      <c r="M202" s="9">
        <v>2420</v>
      </c>
      <c r="N202" s="105">
        <v>2.68</v>
      </c>
      <c r="O202" s="105">
        <v>2.2400000000000002</v>
      </c>
      <c r="P202" s="105">
        <f>N202-O202</f>
        <v>0.43999999999999995</v>
      </c>
      <c r="Q202" s="9">
        <f>OON!V202+OON!W202</f>
        <v>-52000</v>
      </c>
      <c r="R202" s="49"/>
      <c r="S202" s="49"/>
      <c r="T202" s="49"/>
      <c r="U202" s="49"/>
      <c r="V202" s="49"/>
      <c r="W202" s="49"/>
      <c r="X202" s="9">
        <f t="shared" si="1028"/>
        <v>-52000</v>
      </c>
      <c r="Y202" s="9">
        <f>OON!K202</f>
        <v>0</v>
      </c>
      <c r="Z202" s="9">
        <f t="shared" si="1029"/>
        <v>52000</v>
      </c>
      <c r="AA202" s="9">
        <f>OON!O202+OON!S202</f>
        <v>0</v>
      </c>
      <c r="AB202" s="9">
        <f t="shared" si="1030"/>
        <v>52000</v>
      </c>
      <c r="AC202" s="9">
        <f t="shared" si="1031"/>
        <v>0</v>
      </c>
      <c r="AD202" s="9">
        <f t="shared" si="1032"/>
        <v>0</v>
      </c>
      <c r="AE202" s="9">
        <f t="shared" si="1033"/>
        <v>-520</v>
      </c>
      <c r="AF202" s="49"/>
      <c r="AG202" s="49"/>
      <c r="AH202" s="49"/>
      <c r="AI202" s="9">
        <f t="shared" si="1034"/>
        <v>0</v>
      </c>
      <c r="AJ202" s="46">
        <f>OON!AC202</f>
        <v>-0.02</v>
      </c>
      <c r="AK202" s="46">
        <f>OON!AD202</f>
        <v>-0.1</v>
      </c>
      <c r="AL202" s="46"/>
      <c r="AM202" s="46"/>
      <c r="AN202" s="46"/>
      <c r="AO202" s="46"/>
      <c r="AP202" s="46"/>
      <c r="AQ202" s="46"/>
      <c r="AR202" s="46"/>
      <c r="AS202" s="46">
        <f t="shared" si="1035"/>
        <v>-0.02</v>
      </c>
      <c r="AT202" s="46">
        <f t="shared" si="1036"/>
        <v>-0.1</v>
      </c>
      <c r="AU202" s="46">
        <f t="shared" si="1037"/>
        <v>-0.12000000000000001</v>
      </c>
      <c r="AV202" s="9">
        <f t="shared" si="1038"/>
        <v>2103020</v>
      </c>
      <c r="AW202" s="9">
        <f t="shared" si="1039"/>
        <v>1506694</v>
      </c>
      <c r="AX202" s="9">
        <f t="shared" si="1040"/>
        <v>52000</v>
      </c>
      <c r="AY202" s="9">
        <f t="shared" si="1041"/>
        <v>526839</v>
      </c>
      <c r="AZ202" s="9">
        <f t="shared" si="1042"/>
        <v>15067</v>
      </c>
      <c r="BA202" s="9">
        <f t="shared" si="1043"/>
        <v>2420</v>
      </c>
      <c r="BB202" s="46">
        <f t="shared" si="1044"/>
        <v>2.56</v>
      </c>
      <c r="BC202" s="46">
        <f t="shared" si="1045"/>
        <v>2.2200000000000002</v>
      </c>
      <c r="BD202" s="46">
        <f t="shared" si="1046"/>
        <v>0.33999999999999997</v>
      </c>
      <c r="BE202" s="169"/>
    </row>
    <row r="203" spans="1:57" x14ac:dyDescent="0.25">
      <c r="A203" s="29">
        <v>1460</v>
      </c>
      <c r="B203" s="30">
        <v>600171523</v>
      </c>
      <c r="C203" s="31"/>
      <c r="D203" s="32" t="s">
        <v>182</v>
      </c>
      <c r="E203" s="30"/>
      <c r="F203" s="30"/>
      <c r="G203" s="31"/>
      <c r="H203" s="50">
        <f t="shared" ref="H203:O203" si="1047">SUM(H199:H202)</f>
        <v>10901050</v>
      </c>
      <c r="I203" s="50">
        <f t="shared" si="1047"/>
        <v>8040352</v>
      </c>
      <c r="J203" s="50">
        <f t="shared" si="1047"/>
        <v>0</v>
      </c>
      <c r="K203" s="50">
        <f t="shared" si="1047"/>
        <v>2717639</v>
      </c>
      <c r="L203" s="50">
        <f t="shared" si="1047"/>
        <v>80404</v>
      </c>
      <c r="M203" s="50">
        <f t="shared" si="1047"/>
        <v>62655</v>
      </c>
      <c r="N203" s="107">
        <f t="shared" si="1047"/>
        <v>13.799999999999999</v>
      </c>
      <c r="O203" s="107">
        <f t="shared" si="1047"/>
        <v>10.69</v>
      </c>
      <c r="P203" s="107">
        <f t="shared" ref="P203" si="1048">SUM(P199:P202)</f>
        <v>3.11</v>
      </c>
      <c r="Q203" s="50">
        <f t="shared" ref="Q203:BD203" si="1049">SUM(Q199:Q202)</f>
        <v>-65000</v>
      </c>
      <c r="R203" s="50">
        <f t="shared" si="1049"/>
        <v>0</v>
      </c>
      <c r="S203" s="50">
        <f t="shared" si="1049"/>
        <v>0</v>
      </c>
      <c r="T203" s="50">
        <f t="shared" si="1049"/>
        <v>0</v>
      </c>
      <c r="U203" s="50">
        <f t="shared" si="1049"/>
        <v>0</v>
      </c>
      <c r="V203" s="50">
        <f t="shared" si="1049"/>
        <v>0</v>
      </c>
      <c r="W203" s="50">
        <f t="shared" si="1049"/>
        <v>0</v>
      </c>
      <c r="X203" s="50">
        <f t="shared" si="1049"/>
        <v>-65000</v>
      </c>
      <c r="Y203" s="50">
        <f t="shared" si="1049"/>
        <v>0</v>
      </c>
      <c r="Z203" s="50">
        <f t="shared" si="1049"/>
        <v>65000</v>
      </c>
      <c r="AA203" s="50">
        <f t="shared" si="1049"/>
        <v>0</v>
      </c>
      <c r="AB203" s="50">
        <f t="shared" si="1049"/>
        <v>65000</v>
      </c>
      <c r="AC203" s="50">
        <f t="shared" si="1049"/>
        <v>0</v>
      </c>
      <c r="AD203" s="50">
        <f t="shared" si="1049"/>
        <v>0</v>
      </c>
      <c r="AE203" s="50">
        <f t="shared" si="1049"/>
        <v>-650</v>
      </c>
      <c r="AF203" s="50">
        <f t="shared" si="1049"/>
        <v>0</v>
      </c>
      <c r="AG203" s="50">
        <f t="shared" si="1049"/>
        <v>0</v>
      </c>
      <c r="AH203" s="50">
        <f t="shared" si="1049"/>
        <v>0</v>
      </c>
      <c r="AI203" s="50">
        <f t="shared" si="1049"/>
        <v>0</v>
      </c>
      <c r="AJ203" s="55">
        <f t="shared" si="1049"/>
        <v>-0.02</v>
      </c>
      <c r="AK203" s="55">
        <f t="shared" si="1049"/>
        <v>-0.1</v>
      </c>
      <c r="AL203" s="55">
        <f t="shared" si="1049"/>
        <v>0</v>
      </c>
      <c r="AM203" s="55">
        <f t="shared" si="1049"/>
        <v>0</v>
      </c>
      <c r="AN203" s="55">
        <f t="shared" si="1049"/>
        <v>0</v>
      </c>
      <c r="AO203" s="55">
        <f t="shared" si="1049"/>
        <v>0</v>
      </c>
      <c r="AP203" s="55">
        <f t="shared" si="1049"/>
        <v>0</v>
      </c>
      <c r="AQ203" s="55">
        <f t="shared" si="1049"/>
        <v>0</v>
      </c>
      <c r="AR203" s="55">
        <f t="shared" si="1049"/>
        <v>0</v>
      </c>
      <c r="AS203" s="55">
        <f t="shared" si="1049"/>
        <v>-0.02</v>
      </c>
      <c r="AT203" s="55">
        <f t="shared" si="1049"/>
        <v>-0.1</v>
      </c>
      <c r="AU203" s="55">
        <f t="shared" si="1049"/>
        <v>-0.12000000000000001</v>
      </c>
      <c r="AV203" s="50">
        <f t="shared" si="1049"/>
        <v>10900400</v>
      </c>
      <c r="AW203" s="50">
        <f t="shared" si="1049"/>
        <v>7975352</v>
      </c>
      <c r="AX203" s="50">
        <f t="shared" si="1049"/>
        <v>65000</v>
      </c>
      <c r="AY203" s="50">
        <f t="shared" si="1049"/>
        <v>2717639</v>
      </c>
      <c r="AZ203" s="50">
        <f t="shared" si="1049"/>
        <v>79754</v>
      </c>
      <c r="BA203" s="50">
        <f t="shared" si="1049"/>
        <v>62655</v>
      </c>
      <c r="BB203" s="55">
        <f t="shared" si="1049"/>
        <v>13.68</v>
      </c>
      <c r="BC203" s="55">
        <f t="shared" si="1049"/>
        <v>10.67</v>
      </c>
      <c r="BD203" s="55">
        <f t="shared" si="1049"/>
        <v>3.01</v>
      </c>
      <c r="BE203" s="168">
        <f>AV203-H203</f>
        <v>-650</v>
      </c>
    </row>
    <row r="204" spans="1:57" x14ac:dyDescent="0.25">
      <c r="A204" s="25">
        <v>1462</v>
      </c>
      <c r="B204" s="6">
        <v>600023320</v>
      </c>
      <c r="C204" s="26">
        <v>60254301</v>
      </c>
      <c r="D204" s="27" t="s">
        <v>60</v>
      </c>
      <c r="E204" s="6">
        <v>3112</v>
      </c>
      <c r="F204" s="6" t="s">
        <v>71</v>
      </c>
      <c r="G204" s="6" t="s">
        <v>19</v>
      </c>
      <c r="H204" s="9">
        <f t="shared" ref="H204:H209" si="1050">I204+J204+K204+L204+M204</f>
        <v>805971</v>
      </c>
      <c r="I204" s="9">
        <v>595528</v>
      </c>
      <c r="J204" s="9"/>
      <c r="K204" s="9">
        <f t="shared" ref="K204:K209" si="1051">ROUND(I204*33.8%,0)</f>
        <v>201288</v>
      </c>
      <c r="L204" s="9">
        <f t="shared" ref="L204:L209" si="1052">ROUND(I204*1%,0)</f>
        <v>5955</v>
      </c>
      <c r="M204" s="9">
        <v>3200</v>
      </c>
      <c r="N204" s="105">
        <f>O204+P204</f>
        <v>1.032</v>
      </c>
      <c r="O204" s="105">
        <v>1</v>
      </c>
      <c r="P204" s="105">
        <v>3.2000000000000001E-2</v>
      </c>
      <c r="Q204" s="9">
        <f>OON!V204+OON!W204</f>
        <v>0</v>
      </c>
      <c r="R204" s="28"/>
      <c r="S204" s="28"/>
      <c r="T204" s="28"/>
      <c r="U204" s="28"/>
      <c r="V204" s="28"/>
      <c r="W204" s="28"/>
      <c r="X204" s="9">
        <f t="shared" ref="X204:X209" si="1053">SUM(Q204:W204)</f>
        <v>0</v>
      </c>
      <c r="Y204" s="9">
        <f>OON!K204</f>
        <v>0</v>
      </c>
      <c r="Z204" s="9">
        <f t="shared" ref="Z204:Z209" si="1054">Q204*-1</f>
        <v>0</v>
      </c>
      <c r="AA204" s="9">
        <f>OON!O204+OON!S204</f>
        <v>0</v>
      </c>
      <c r="AB204" s="9">
        <f t="shared" ref="AB204:AB209" si="1055">SUM(Y204:AA204)</f>
        <v>0</v>
      </c>
      <c r="AC204" s="9">
        <f t="shared" ref="AC204:AC209" si="1056">X204+AB204</f>
        <v>0</v>
      </c>
      <c r="AD204" s="9">
        <f t="shared" ref="AD204:AD209" si="1057">ROUND((X204+Y204+Z204)*33.8%,0)</f>
        <v>0</v>
      </c>
      <c r="AE204" s="9">
        <f t="shared" ref="AE204:AE209" si="1058">ROUND(X204*1%,0)</f>
        <v>0</v>
      </c>
      <c r="AF204" s="28"/>
      <c r="AG204" s="28"/>
      <c r="AH204" s="28"/>
      <c r="AI204" s="9">
        <f t="shared" ref="AI204:AI209" si="1059">AF204+AG204+AH204</f>
        <v>0</v>
      </c>
      <c r="AJ204" s="46">
        <f>OON!AC204</f>
        <v>0</v>
      </c>
      <c r="AK204" s="46">
        <f>OON!AD204</f>
        <v>0</v>
      </c>
      <c r="AL204" s="46"/>
      <c r="AM204" s="46"/>
      <c r="AN204" s="46"/>
      <c r="AO204" s="46"/>
      <c r="AP204" s="46"/>
      <c r="AQ204" s="46"/>
      <c r="AR204" s="46"/>
      <c r="AS204" s="46">
        <f t="shared" ref="AS204:AS209" si="1060">AJ204+AL204+AM204+AP204+AR204+AN204</f>
        <v>0</v>
      </c>
      <c r="AT204" s="46">
        <f t="shared" ref="AT204:AT209" si="1061">AK204+AQ204+AO204</f>
        <v>0</v>
      </c>
      <c r="AU204" s="46">
        <f t="shared" ref="AU204:AU209" si="1062">AS204+AT204</f>
        <v>0</v>
      </c>
      <c r="AV204" s="9">
        <f t="shared" ref="AV204:AV209" si="1063">AW204+AX204+AY204+AZ204+BA204</f>
        <v>805971</v>
      </c>
      <c r="AW204" s="9">
        <f t="shared" ref="AW204:AW209" si="1064">I204+X204</f>
        <v>595528</v>
      </c>
      <c r="AX204" s="9">
        <f t="shared" ref="AX204:AX209" si="1065">J204+AB204</f>
        <v>0</v>
      </c>
      <c r="AY204" s="9">
        <f t="shared" ref="AY204:AY209" si="1066">K204+AD204</f>
        <v>201288</v>
      </c>
      <c r="AZ204" s="9">
        <f t="shared" ref="AZ204:AZ209" si="1067">L204+AE204</f>
        <v>5955</v>
      </c>
      <c r="BA204" s="9">
        <f t="shared" ref="BA204:BA209" si="1068">M204+AI204</f>
        <v>3200</v>
      </c>
      <c r="BB204" s="46">
        <f t="shared" ref="BB204:BB209" si="1069">BC204+BD204</f>
        <v>1.032</v>
      </c>
      <c r="BC204" s="46">
        <f t="shared" ref="BC204:BC209" si="1070">O204+AS204</f>
        <v>1</v>
      </c>
      <c r="BD204" s="46">
        <f t="shared" ref="BD204:BD209" si="1071">P204+AT204</f>
        <v>3.2000000000000001E-2</v>
      </c>
      <c r="BE204" s="169"/>
    </row>
    <row r="205" spans="1:57" x14ac:dyDescent="0.25">
      <c r="A205" s="5">
        <v>1462</v>
      </c>
      <c r="B205" s="2">
        <v>600023320</v>
      </c>
      <c r="C205" s="7">
        <v>60254301</v>
      </c>
      <c r="D205" s="8" t="s">
        <v>60</v>
      </c>
      <c r="E205" s="2">
        <v>3114</v>
      </c>
      <c r="F205" s="2" t="s">
        <v>73</v>
      </c>
      <c r="G205" s="2" t="s">
        <v>19</v>
      </c>
      <c r="H205" s="9">
        <f t="shared" si="1050"/>
        <v>14589638</v>
      </c>
      <c r="I205" s="9">
        <v>10678556</v>
      </c>
      <c r="J205" s="9"/>
      <c r="K205" s="9">
        <f t="shared" si="1051"/>
        <v>3609352</v>
      </c>
      <c r="L205" s="167">
        <f>ROUND(I205*1%,0)-1</f>
        <v>106785</v>
      </c>
      <c r="M205" s="9">
        <v>194945</v>
      </c>
      <c r="N205" s="105">
        <f>O205+P205</f>
        <v>18.049199999999999</v>
      </c>
      <c r="O205" s="105">
        <v>13.2272</v>
      </c>
      <c r="P205" s="105">
        <v>4.822000000000001</v>
      </c>
      <c r="Q205" s="9">
        <f>OON!V205+OON!W205</f>
        <v>-39000</v>
      </c>
      <c r="R205" s="9"/>
      <c r="S205" s="9"/>
      <c r="T205" s="9"/>
      <c r="U205" s="9"/>
      <c r="V205" s="9"/>
      <c r="W205" s="9"/>
      <c r="X205" s="9">
        <f t="shared" si="1053"/>
        <v>-39000</v>
      </c>
      <c r="Y205" s="9">
        <f>OON!K205</f>
        <v>0</v>
      </c>
      <c r="Z205" s="9">
        <f t="shared" si="1054"/>
        <v>39000</v>
      </c>
      <c r="AA205" s="9">
        <f>OON!O205+OON!S205</f>
        <v>0</v>
      </c>
      <c r="AB205" s="9">
        <f t="shared" si="1055"/>
        <v>39000</v>
      </c>
      <c r="AC205" s="9">
        <f t="shared" si="1056"/>
        <v>0</v>
      </c>
      <c r="AD205" s="9">
        <f t="shared" si="1057"/>
        <v>0</v>
      </c>
      <c r="AE205" s="9">
        <f t="shared" si="1058"/>
        <v>-390</v>
      </c>
      <c r="AF205" s="9"/>
      <c r="AG205" s="9"/>
      <c r="AH205" s="9"/>
      <c r="AI205" s="9">
        <f t="shared" si="1059"/>
        <v>0</v>
      </c>
      <c r="AJ205" s="46">
        <f>OON!AC205</f>
        <v>0</v>
      </c>
      <c r="AK205" s="46">
        <f>OON!AD205</f>
        <v>-0.12</v>
      </c>
      <c r="AL205" s="46"/>
      <c r="AM205" s="46"/>
      <c r="AN205" s="46"/>
      <c r="AO205" s="46"/>
      <c r="AP205" s="46"/>
      <c r="AQ205" s="46"/>
      <c r="AR205" s="46"/>
      <c r="AS205" s="46">
        <f t="shared" si="1060"/>
        <v>0</v>
      </c>
      <c r="AT205" s="46">
        <f t="shared" si="1061"/>
        <v>-0.12</v>
      </c>
      <c r="AU205" s="46">
        <f t="shared" si="1062"/>
        <v>-0.12</v>
      </c>
      <c r="AV205" s="9">
        <f t="shared" si="1063"/>
        <v>14589248</v>
      </c>
      <c r="AW205" s="9">
        <f t="shared" si="1064"/>
        <v>10639556</v>
      </c>
      <c r="AX205" s="9">
        <f t="shared" si="1065"/>
        <v>39000</v>
      </c>
      <c r="AY205" s="9">
        <f t="shared" si="1066"/>
        <v>3609352</v>
      </c>
      <c r="AZ205" s="9">
        <f t="shared" si="1067"/>
        <v>106395</v>
      </c>
      <c r="BA205" s="9">
        <f t="shared" si="1068"/>
        <v>194945</v>
      </c>
      <c r="BB205" s="46">
        <f t="shared" si="1069"/>
        <v>17.929200000000002</v>
      </c>
      <c r="BC205" s="46">
        <f t="shared" si="1070"/>
        <v>13.2272</v>
      </c>
      <c r="BD205" s="46">
        <f t="shared" si="1071"/>
        <v>4.7020000000000008</v>
      </c>
      <c r="BE205" s="169"/>
    </row>
    <row r="206" spans="1:57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74</v>
      </c>
      <c r="G206" s="2" t="s">
        <v>19</v>
      </c>
      <c r="H206" s="9">
        <f t="shared" si="1050"/>
        <v>1127985</v>
      </c>
      <c r="I206" s="9">
        <v>836784</v>
      </c>
      <c r="J206" s="9"/>
      <c r="K206" s="9">
        <f t="shared" si="1051"/>
        <v>282833</v>
      </c>
      <c r="L206" s="9">
        <f t="shared" si="1052"/>
        <v>8368</v>
      </c>
      <c r="M206" s="9">
        <v>0</v>
      </c>
      <c r="N206" s="105">
        <f>O206+P206</f>
        <v>2</v>
      </c>
      <c r="O206" s="105">
        <v>2</v>
      </c>
      <c r="P206" s="105">
        <v>0</v>
      </c>
      <c r="Q206" s="9">
        <f>OON!V206+OON!W206</f>
        <v>0</v>
      </c>
      <c r="R206" s="9"/>
      <c r="S206" s="9"/>
      <c r="T206" s="9"/>
      <c r="U206" s="9"/>
      <c r="V206" s="9"/>
      <c r="W206" s="9"/>
      <c r="X206" s="9">
        <f t="shared" si="1053"/>
        <v>0</v>
      </c>
      <c r="Y206" s="9">
        <f>OON!K206</f>
        <v>0</v>
      </c>
      <c r="Z206" s="9">
        <f t="shared" si="1054"/>
        <v>0</v>
      </c>
      <c r="AA206" s="9">
        <f>OON!O206+OON!S206</f>
        <v>0</v>
      </c>
      <c r="AB206" s="9">
        <f t="shared" si="1055"/>
        <v>0</v>
      </c>
      <c r="AC206" s="9">
        <f t="shared" si="1056"/>
        <v>0</v>
      </c>
      <c r="AD206" s="9">
        <f t="shared" si="1057"/>
        <v>0</v>
      </c>
      <c r="AE206" s="9">
        <f t="shared" si="1058"/>
        <v>0</v>
      </c>
      <c r="AF206" s="9"/>
      <c r="AG206" s="9"/>
      <c r="AH206" s="9"/>
      <c r="AI206" s="9">
        <f t="shared" si="1059"/>
        <v>0</v>
      </c>
      <c r="AJ206" s="46">
        <f>OON!AC206</f>
        <v>0</v>
      </c>
      <c r="AK206" s="46">
        <f>OON!AD206</f>
        <v>0</v>
      </c>
      <c r="AL206" s="46"/>
      <c r="AM206" s="46"/>
      <c r="AN206" s="46"/>
      <c r="AO206" s="46"/>
      <c r="AP206" s="46"/>
      <c r="AQ206" s="46"/>
      <c r="AR206" s="46"/>
      <c r="AS206" s="46">
        <f t="shared" si="1060"/>
        <v>0</v>
      </c>
      <c r="AT206" s="46">
        <f t="shared" si="1061"/>
        <v>0</v>
      </c>
      <c r="AU206" s="46">
        <f t="shared" si="1062"/>
        <v>0</v>
      </c>
      <c r="AV206" s="9">
        <f t="shared" si="1063"/>
        <v>1127985</v>
      </c>
      <c r="AW206" s="9">
        <f t="shared" si="1064"/>
        <v>836784</v>
      </c>
      <c r="AX206" s="9">
        <f t="shared" si="1065"/>
        <v>0</v>
      </c>
      <c r="AY206" s="9">
        <f t="shared" si="1066"/>
        <v>282833</v>
      </c>
      <c r="AZ206" s="9">
        <f t="shared" si="1067"/>
        <v>8368</v>
      </c>
      <c r="BA206" s="9">
        <f t="shared" si="1068"/>
        <v>0</v>
      </c>
      <c r="BB206" s="46">
        <f t="shared" si="1069"/>
        <v>2</v>
      </c>
      <c r="BC206" s="46">
        <f t="shared" si="1070"/>
        <v>2</v>
      </c>
      <c r="BD206" s="46">
        <f t="shared" si="1071"/>
        <v>0</v>
      </c>
      <c r="BE206" s="169"/>
    </row>
    <row r="207" spans="1:57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19">
        <v>3114</v>
      </c>
      <c r="F207" s="19" t="s">
        <v>109</v>
      </c>
      <c r="G207" s="19" t="s">
        <v>95</v>
      </c>
      <c r="H207" s="9">
        <f t="shared" si="1050"/>
        <v>0</v>
      </c>
      <c r="I207" s="9"/>
      <c r="J207" s="9"/>
      <c r="K207" s="9">
        <f t="shared" si="1051"/>
        <v>0</v>
      </c>
      <c r="L207" s="9">
        <f t="shared" si="1052"/>
        <v>0</v>
      </c>
      <c r="M207" s="9"/>
      <c r="N207" s="105"/>
      <c r="O207" s="105"/>
      <c r="P207" s="105"/>
      <c r="Q207" s="9">
        <f>OON!V207+OON!W207</f>
        <v>0</v>
      </c>
      <c r="R207" s="49"/>
      <c r="S207" s="49"/>
      <c r="T207" s="49"/>
      <c r="U207" s="49"/>
      <c r="V207" s="49"/>
      <c r="W207" s="49"/>
      <c r="X207" s="9">
        <f t="shared" si="1053"/>
        <v>0</v>
      </c>
      <c r="Y207" s="9">
        <f>OON!K207</f>
        <v>0</v>
      </c>
      <c r="Z207" s="9">
        <f t="shared" si="1054"/>
        <v>0</v>
      </c>
      <c r="AA207" s="9">
        <f>OON!O207+OON!S207</f>
        <v>0</v>
      </c>
      <c r="AB207" s="9">
        <f t="shared" si="1055"/>
        <v>0</v>
      </c>
      <c r="AC207" s="9">
        <f t="shared" si="1056"/>
        <v>0</v>
      </c>
      <c r="AD207" s="9">
        <f t="shared" si="1057"/>
        <v>0</v>
      </c>
      <c r="AE207" s="9">
        <f t="shared" si="1058"/>
        <v>0</v>
      </c>
      <c r="AF207" s="49"/>
      <c r="AG207" s="49"/>
      <c r="AH207" s="49"/>
      <c r="AI207" s="9">
        <f t="shared" si="1059"/>
        <v>0</v>
      </c>
      <c r="AJ207" s="46">
        <f>OON!AC207</f>
        <v>0</v>
      </c>
      <c r="AK207" s="46">
        <f>OON!AD207</f>
        <v>0</v>
      </c>
      <c r="AL207" s="46"/>
      <c r="AM207" s="46"/>
      <c r="AN207" s="46"/>
      <c r="AO207" s="46"/>
      <c r="AP207" s="46"/>
      <c r="AQ207" s="46"/>
      <c r="AR207" s="46"/>
      <c r="AS207" s="46">
        <f t="shared" si="1060"/>
        <v>0</v>
      </c>
      <c r="AT207" s="46">
        <f t="shared" si="1061"/>
        <v>0</v>
      </c>
      <c r="AU207" s="46">
        <f t="shared" si="1062"/>
        <v>0</v>
      </c>
      <c r="AV207" s="9">
        <f t="shared" si="1063"/>
        <v>0</v>
      </c>
      <c r="AW207" s="9">
        <f t="shared" si="1064"/>
        <v>0</v>
      </c>
      <c r="AX207" s="9">
        <f t="shared" si="1065"/>
        <v>0</v>
      </c>
      <c r="AY207" s="9">
        <f t="shared" si="1066"/>
        <v>0</v>
      </c>
      <c r="AZ207" s="9">
        <f t="shared" si="1067"/>
        <v>0</v>
      </c>
      <c r="BA207" s="9">
        <f t="shared" si="1068"/>
        <v>0</v>
      </c>
      <c r="BB207" s="46">
        <f t="shared" si="1069"/>
        <v>0</v>
      </c>
      <c r="BC207" s="46">
        <f t="shared" si="1070"/>
        <v>0</v>
      </c>
      <c r="BD207" s="46">
        <f t="shared" si="1071"/>
        <v>0</v>
      </c>
      <c r="BE207" s="169"/>
    </row>
    <row r="208" spans="1:57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2">
        <v>3143</v>
      </c>
      <c r="F208" s="2" t="s">
        <v>54</v>
      </c>
      <c r="G208" s="2" t="s">
        <v>19</v>
      </c>
      <c r="H208" s="9">
        <f t="shared" si="1050"/>
        <v>749842</v>
      </c>
      <c r="I208" s="9">
        <v>556262</v>
      </c>
      <c r="J208" s="9"/>
      <c r="K208" s="9">
        <f t="shared" si="1051"/>
        <v>188017</v>
      </c>
      <c r="L208" s="9">
        <f t="shared" si="1052"/>
        <v>5563</v>
      </c>
      <c r="M208" s="9">
        <v>0</v>
      </c>
      <c r="N208" s="105">
        <f>O208+P208</f>
        <v>1.2141999999999999</v>
      </c>
      <c r="O208" s="105">
        <v>1.2141999999999999</v>
      </c>
      <c r="P208" s="105">
        <v>0</v>
      </c>
      <c r="Q208" s="9">
        <f>OON!V208+OON!W208</f>
        <v>0</v>
      </c>
      <c r="R208" s="9"/>
      <c r="S208" s="9"/>
      <c r="T208" s="9"/>
      <c r="U208" s="9"/>
      <c r="V208" s="9"/>
      <c r="W208" s="9"/>
      <c r="X208" s="9">
        <f t="shared" si="1053"/>
        <v>0</v>
      </c>
      <c r="Y208" s="9">
        <f>OON!K208</f>
        <v>0</v>
      </c>
      <c r="Z208" s="9">
        <f t="shared" si="1054"/>
        <v>0</v>
      </c>
      <c r="AA208" s="9">
        <f>OON!O208+OON!S208</f>
        <v>0</v>
      </c>
      <c r="AB208" s="9">
        <f t="shared" si="1055"/>
        <v>0</v>
      </c>
      <c r="AC208" s="9">
        <f t="shared" si="1056"/>
        <v>0</v>
      </c>
      <c r="AD208" s="9">
        <f t="shared" si="1057"/>
        <v>0</v>
      </c>
      <c r="AE208" s="9">
        <f t="shared" si="1058"/>
        <v>0</v>
      </c>
      <c r="AF208" s="9"/>
      <c r="AG208" s="9"/>
      <c r="AH208" s="9"/>
      <c r="AI208" s="9">
        <f t="shared" si="1059"/>
        <v>0</v>
      </c>
      <c r="AJ208" s="46">
        <f>OON!AC208</f>
        <v>0</v>
      </c>
      <c r="AK208" s="46">
        <f>OON!AD208</f>
        <v>0</v>
      </c>
      <c r="AL208" s="46"/>
      <c r="AM208" s="46"/>
      <c r="AN208" s="46"/>
      <c r="AO208" s="46"/>
      <c r="AP208" s="46"/>
      <c r="AQ208" s="46"/>
      <c r="AR208" s="46"/>
      <c r="AS208" s="46">
        <f t="shared" si="1060"/>
        <v>0</v>
      </c>
      <c r="AT208" s="46">
        <f t="shared" si="1061"/>
        <v>0</v>
      </c>
      <c r="AU208" s="46">
        <f t="shared" si="1062"/>
        <v>0</v>
      </c>
      <c r="AV208" s="9">
        <f t="shared" si="1063"/>
        <v>749842</v>
      </c>
      <c r="AW208" s="9">
        <f t="shared" si="1064"/>
        <v>556262</v>
      </c>
      <c r="AX208" s="9">
        <f t="shared" si="1065"/>
        <v>0</v>
      </c>
      <c r="AY208" s="9">
        <f t="shared" si="1066"/>
        <v>188017</v>
      </c>
      <c r="AZ208" s="9">
        <f t="shared" si="1067"/>
        <v>5563</v>
      </c>
      <c r="BA208" s="9">
        <f t="shared" si="1068"/>
        <v>0</v>
      </c>
      <c r="BB208" s="46">
        <f t="shared" si="1069"/>
        <v>1.2141999999999999</v>
      </c>
      <c r="BC208" s="46">
        <f t="shared" si="1070"/>
        <v>1.2141999999999999</v>
      </c>
      <c r="BD208" s="46">
        <f t="shared" si="1071"/>
        <v>0</v>
      </c>
      <c r="BE208" s="169"/>
    </row>
    <row r="209" spans="1:57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94</v>
      </c>
      <c r="G209" s="7" t="s">
        <v>95</v>
      </c>
      <c r="H209" s="9">
        <f t="shared" si="1050"/>
        <v>20530</v>
      </c>
      <c r="I209" s="9">
        <v>14669</v>
      </c>
      <c r="J209" s="9"/>
      <c r="K209" s="9">
        <f t="shared" si="1051"/>
        <v>4958</v>
      </c>
      <c r="L209" s="9">
        <f t="shared" si="1052"/>
        <v>147</v>
      </c>
      <c r="M209" s="9">
        <v>756</v>
      </c>
      <c r="N209" s="105">
        <v>0.06</v>
      </c>
      <c r="O209" s="105">
        <v>0</v>
      </c>
      <c r="P209" s="105">
        <f>N209</f>
        <v>0.06</v>
      </c>
      <c r="Q209" s="9">
        <f>OON!V209+OON!W209</f>
        <v>0</v>
      </c>
      <c r="R209" s="49"/>
      <c r="S209" s="49"/>
      <c r="T209" s="49"/>
      <c r="U209" s="49"/>
      <c r="V209" s="49"/>
      <c r="W209" s="49"/>
      <c r="X209" s="9">
        <f t="shared" si="1053"/>
        <v>0</v>
      </c>
      <c r="Y209" s="9">
        <f>OON!K209</f>
        <v>0</v>
      </c>
      <c r="Z209" s="9">
        <f t="shared" si="1054"/>
        <v>0</v>
      </c>
      <c r="AA209" s="9">
        <f>OON!O209+OON!S209</f>
        <v>0</v>
      </c>
      <c r="AB209" s="9">
        <f t="shared" si="1055"/>
        <v>0</v>
      </c>
      <c r="AC209" s="9">
        <f t="shared" si="1056"/>
        <v>0</v>
      </c>
      <c r="AD209" s="9">
        <f t="shared" si="1057"/>
        <v>0</v>
      </c>
      <c r="AE209" s="9">
        <f t="shared" si="1058"/>
        <v>0</v>
      </c>
      <c r="AF209" s="49"/>
      <c r="AG209" s="49"/>
      <c r="AH209" s="49"/>
      <c r="AI209" s="9">
        <f t="shared" si="1059"/>
        <v>0</v>
      </c>
      <c r="AJ209" s="46">
        <f>OON!AC209</f>
        <v>0</v>
      </c>
      <c r="AK209" s="46">
        <f>OON!AD209</f>
        <v>0</v>
      </c>
      <c r="AL209" s="46"/>
      <c r="AM209" s="46"/>
      <c r="AN209" s="46"/>
      <c r="AO209" s="46"/>
      <c r="AP209" s="46"/>
      <c r="AQ209" s="46"/>
      <c r="AR209" s="46"/>
      <c r="AS209" s="46">
        <f t="shared" si="1060"/>
        <v>0</v>
      </c>
      <c r="AT209" s="46">
        <f t="shared" si="1061"/>
        <v>0</v>
      </c>
      <c r="AU209" s="46">
        <f t="shared" si="1062"/>
        <v>0</v>
      </c>
      <c r="AV209" s="9">
        <f t="shared" si="1063"/>
        <v>20530</v>
      </c>
      <c r="AW209" s="9">
        <f t="shared" si="1064"/>
        <v>14669</v>
      </c>
      <c r="AX209" s="9">
        <f t="shared" si="1065"/>
        <v>0</v>
      </c>
      <c r="AY209" s="9">
        <f t="shared" si="1066"/>
        <v>4958</v>
      </c>
      <c r="AZ209" s="9">
        <f t="shared" si="1067"/>
        <v>147</v>
      </c>
      <c r="BA209" s="9">
        <f t="shared" si="1068"/>
        <v>756</v>
      </c>
      <c r="BB209" s="46">
        <f t="shared" si="1069"/>
        <v>0.06</v>
      </c>
      <c r="BC209" s="46">
        <f t="shared" si="1070"/>
        <v>0</v>
      </c>
      <c r="BD209" s="46">
        <f t="shared" si="1071"/>
        <v>0.06</v>
      </c>
      <c r="BE209" s="169"/>
    </row>
    <row r="210" spans="1:57" x14ac:dyDescent="0.25">
      <c r="A210" s="29">
        <v>1462</v>
      </c>
      <c r="B210" s="30">
        <v>600023320</v>
      </c>
      <c r="C210" s="31"/>
      <c r="D210" s="32" t="s">
        <v>183</v>
      </c>
      <c r="E210" s="30"/>
      <c r="F210" s="30"/>
      <c r="G210" s="31"/>
      <c r="H210" s="50">
        <f t="shared" ref="H210:O210" si="1072">SUM(H204:H209)</f>
        <v>17293966</v>
      </c>
      <c r="I210" s="50">
        <f t="shared" si="1072"/>
        <v>12681799</v>
      </c>
      <c r="J210" s="50">
        <f t="shared" si="1072"/>
        <v>0</v>
      </c>
      <c r="K210" s="50">
        <f t="shared" si="1072"/>
        <v>4286448</v>
      </c>
      <c r="L210" s="50">
        <f t="shared" si="1072"/>
        <v>126818</v>
      </c>
      <c r="M210" s="50">
        <f t="shared" si="1072"/>
        <v>198901</v>
      </c>
      <c r="N210" s="107">
        <f t="shared" si="1072"/>
        <v>22.355399999999999</v>
      </c>
      <c r="O210" s="107">
        <f t="shared" si="1072"/>
        <v>17.441400000000002</v>
      </c>
      <c r="P210" s="107">
        <f t="shared" ref="P210" si="1073">SUM(P204:P209)</f>
        <v>4.9140000000000006</v>
      </c>
      <c r="Q210" s="50">
        <f t="shared" ref="Q210:BD210" si="1074">SUM(Q204:Q209)</f>
        <v>-39000</v>
      </c>
      <c r="R210" s="50">
        <f t="shared" si="1074"/>
        <v>0</v>
      </c>
      <c r="S210" s="50">
        <f t="shared" si="1074"/>
        <v>0</v>
      </c>
      <c r="T210" s="50">
        <f t="shared" si="1074"/>
        <v>0</v>
      </c>
      <c r="U210" s="50">
        <f t="shared" si="1074"/>
        <v>0</v>
      </c>
      <c r="V210" s="50">
        <f t="shared" si="1074"/>
        <v>0</v>
      </c>
      <c r="W210" s="50">
        <f t="shared" si="1074"/>
        <v>0</v>
      </c>
      <c r="X210" s="50">
        <f t="shared" si="1074"/>
        <v>-39000</v>
      </c>
      <c r="Y210" s="50">
        <f t="shared" si="1074"/>
        <v>0</v>
      </c>
      <c r="Z210" s="50">
        <f t="shared" si="1074"/>
        <v>39000</v>
      </c>
      <c r="AA210" s="50">
        <f t="shared" si="1074"/>
        <v>0</v>
      </c>
      <c r="AB210" s="50">
        <f t="shared" si="1074"/>
        <v>39000</v>
      </c>
      <c r="AC210" s="50">
        <f t="shared" si="1074"/>
        <v>0</v>
      </c>
      <c r="AD210" s="50">
        <f t="shared" si="1074"/>
        <v>0</v>
      </c>
      <c r="AE210" s="50">
        <f t="shared" si="1074"/>
        <v>-390</v>
      </c>
      <c r="AF210" s="50">
        <f t="shared" si="1074"/>
        <v>0</v>
      </c>
      <c r="AG210" s="50">
        <f t="shared" si="1074"/>
        <v>0</v>
      </c>
      <c r="AH210" s="50">
        <f t="shared" si="1074"/>
        <v>0</v>
      </c>
      <c r="AI210" s="50">
        <f t="shared" si="1074"/>
        <v>0</v>
      </c>
      <c r="AJ210" s="55">
        <f t="shared" si="1074"/>
        <v>0</v>
      </c>
      <c r="AK210" s="55">
        <f t="shared" si="1074"/>
        <v>-0.12</v>
      </c>
      <c r="AL210" s="55">
        <f t="shared" si="1074"/>
        <v>0</v>
      </c>
      <c r="AM210" s="55">
        <f t="shared" si="1074"/>
        <v>0</v>
      </c>
      <c r="AN210" s="55">
        <f t="shared" si="1074"/>
        <v>0</v>
      </c>
      <c r="AO210" s="55">
        <f t="shared" si="1074"/>
        <v>0</v>
      </c>
      <c r="AP210" s="55">
        <f t="shared" si="1074"/>
        <v>0</v>
      </c>
      <c r="AQ210" s="55">
        <f t="shared" si="1074"/>
        <v>0</v>
      </c>
      <c r="AR210" s="55">
        <f t="shared" si="1074"/>
        <v>0</v>
      </c>
      <c r="AS210" s="55">
        <f t="shared" si="1074"/>
        <v>0</v>
      </c>
      <c r="AT210" s="55">
        <f t="shared" si="1074"/>
        <v>-0.12</v>
      </c>
      <c r="AU210" s="55">
        <f t="shared" si="1074"/>
        <v>-0.12</v>
      </c>
      <c r="AV210" s="50">
        <f t="shared" si="1074"/>
        <v>17293576</v>
      </c>
      <c r="AW210" s="50">
        <f t="shared" si="1074"/>
        <v>12642799</v>
      </c>
      <c r="AX210" s="50">
        <f t="shared" si="1074"/>
        <v>39000</v>
      </c>
      <c r="AY210" s="50">
        <f t="shared" si="1074"/>
        <v>4286448</v>
      </c>
      <c r="AZ210" s="50">
        <f t="shared" si="1074"/>
        <v>126428</v>
      </c>
      <c r="BA210" s="50">
        <f t="shared" si="1074"/>
        <v>198901</v>
      </c>
      <c r="BB210" s="55">
        <f t="shared" si="1074"/>
        <v>22.235400000000002</v>
      </c>
      <c r="BC210" s="55">
        <f t="shared" si="1074"/>
        <v>17.441400000000002</v>
      </c>
      <c r="BD210" s="55">
        <f t="shared" si="1074"/>
        <v>4.7940000000000005</v>
      </c>
      <c r="BE210" s="168">
        <f>AV210-H210</f>
        <v>-390</v>
      </c>
    </row>
    <row r="211" spans="1:57" x14ac:dyDescent="0.25">
      <c r="A211" s="25">
        <v>1463</v>
      </c>
      <c r="B211" s="6">
        <v>600023354</v>
      </c>
      <c r="C211" s="26">
        <v>60254238</v>
      </c>
      <c r="D211" s="27" t="s">
        <v>61</v>
      </c>
      <c r="E211" s="6">
        <v>3114</v>
      </c>
      <c r="F211" s="6" t="s">
        <v>73</v>
      </c>
      <c r="G211" s="6" t="s">
        <v>19</v>
      </c>
      <c r="H211" s="9">
        <f t="shared" ref="H211:H216" si="1075">I211+J211+K211+L211+M211</f>
        <v>11553052</v>
      </c>
      <c r="I211" s="9">
        <v>8464905</v>
      </c>
      <c r="J211" s="9"/>
      <c r="K211" s="9">
        <f t="shared" ref="K211:K216" si="1076">ROUND(I211*33.8%,0)</f>
        <v>2861138</v>
      </c>
      <c r="L211" s="9">
        <f t="shared" ref="L211:L216" si="1077">ROUND(I211*1%,0)</f>
        <v>84649</v>
      </c>
      <c r="M211" s="9">
        <v>142360</v>
      </c>
      <c r="N211" s="105">
        <f>O211+P211</f>
        <v>13.982700000000001</v>
      </c>
      <c r="O211" s="105">
        <v>10.2727</v>
      </c>
      <c r="P211" s="105">
        <v>3.71</v>
      </c>
      <c r="Q211" s="9">
        <f>OON!V211+OON!W211</f>
        <v>-130000</v>
      </c>
      <c r="R211" s="28"/>
      <c r="S211" s="28"/>
      <c r="T211" s="28"/>
      <c r="U211" s="28"/>
      <c r="V211" s="28"/>
      <c r="W211" s="28"/>
      <c r="X211" s="9">
        <f t="shared" ref="X211:X216" si="1078">SUM(Q211:W211)</f>
        <v>-130000</v>
      </c>
      <c r="Y211" s="9">
        <f>OON!K211</f>
        <v>0</v>
      </c>
      <c r="Z211" s="9">
        <f t="shared" ref="Z211:Z216" si="1079">Q211*-1</f>
        <v>130000</v>
      </c>
      <c r="AA211" s="9">
        <f>OON!O211+OON!S211</f>
        <v>0</v>
      </c>
      <c r="AB211" s="9">
        <f t="shared" ref="AB211:AB216" si="1080">SUM(Y211:AA211)</f>
        <v>130000</v>
      </c>
      <c r="AC211" s="9">
        <f t="shared" ref="AC211:AC216" si="1081">X211+AB211</f>
        <v>0</v>
      </c>
      <c r="AD211" s="9">
        <f t="shared" ref="AD211:AD216" si="1082">ROUND((X211+Y211+Z211)*33.8%,0)</f>
        <v>0</v>
      </c>
      <c r="AE211" s="9">
        <f t="shared" ref="AE211:AE216" si="1083">ROUND(X211*1%,0)</f>
        <v>-1300</v>
      </c>
      <c r="AF211" s="28"/>
      <c r="AG211" s="28"/>
      <c r="AH211" s="28"/>
      <c r="AI211" s="9">
        <f t="shared" ref="AI211:AI216" si="1084">AF211+AG211+AH211</f>
        <v>0</v>
      </c>
      <c r="AJ211" s="46">
        <f>OON!AC211</f>
        <v>0</v>
      </c>
      <c r="AK211" s="46">
        <f>OON!AD211</f>
        <v>0</v>
      </c>
      <c r="AL211" s="46"/>
      <c r="AM211" s="46"/>
      <c r="AN211" s="46"/>
      <c r="AO211" s="46"/>
      <c r="AP211" s="46"/>
      <c r="AQ211" s="46"/>
      <c r="AR211" s="46"/>
      <c r="AS211" s="46">
        <f t="shared" ref="AS211:AS216" si="1085">AJ211+AL211+AM211+AP211+AR211+AN211</f>
        <v>0</v>
      </c>
      <c r="AT211" s="46">
        <f t="shared" ref="AT211:AT216" si="1086">AK211+AQ211+AO211</f>
        <v>0</v>
      </c>
      <c r="AU211" s="46">
        <f t="shared" ref="AU211:AU216" si="1087">AS211+AT211</f>
        <v>0</v>
      </c>
      <c r="AV211" s="9">
        <f t="shared" ref="AV211:AV216" si="1088">AW211+AX211+AY211+AZ211+BA211</f>
        <v>11551752</v>
      </c>
      <c r="AW211" s="9">
        <f t="shared" ref="AW211:AW216" si="1089">I211+X211</f>
        <v>8334905</v>
      </c>
      <c r="AX211" s="9">
        <f t="shared" ref="AX211:AX216" si="1090">J211+AB211</f>
        <v>130000</v>
      </c>
      <c r="AY211" s="9">
        <f t="shared" ref="AY211:AY216" si="1091">K211+AD211</f>
        <v>2861138</v>
      </c>
      <c r="AZ211" s="9">
        <f t="shared" ref="AZ211:AZ216" si="1092">L211+AE211</f>
        <v>83349</v>
      </c>
      <c r="BA211" s="9">
        <f t="shared" ref="BA211:BA216" si="1093">M211+AI211</f>
        <v>142360</v>
      </c>
      <c r="BB211" s="46">
        <f t="shared" ref="BB211:BB216" si="1094">BC211+BD211</f>
        <v>13.982700000000001</v>
      </c>
      <c r="BC211" s="46">
        <f t="shared" ref="BC211:BC216" si="1095">O211+AS211</f>
        <v>10.2727</v>
      </c>
      <c r="BD211" s="46">
        <f t="shared" ref="BD211:BD216" si="1096">P211+AT211</f>
        <v>3.71</v>
      </c>
      <c r="BE211" s="169"/>
    </row>
    <row r="212" spans="1:57" x14ac:dyDescent="0.25">
      <c r="A212" s="5">
        <v>1463</v>
      </c>
      <c r="B212" s="2">
        <v>600023354</v>
      </c>
      <c r="C212" s="7">
        <v>60254238</v>
      </c>
      <c r="D212" s="8" t="s">
        <v>61</v>
      </c>
      <c r="E212" s="2">
        <v>3114</v>
      </c>
      <c r="F212" s="2" t="s">
        <v>74</v>
      </c>
      <c r="G212" s="2" t="s">
        <v>19</v>
      </c>
      <c r="H212" s="9">
        <f t="shared" si="1075"/>
        <v>1271068</v>
      </c>
      <c r="I212" s="9">
        <v>942929</v>
      </c>
      <c r="J212" s="9"/>
      <c r="K212" s="9">
        <f t="shared" si="1076"/>
        <v>318710</v>
      </c>
      <c r="L212" s="9">
        <f t="shared" si="1077"/>
        <v>9429</v>
      </c>
      <c r="M212" s="9">
        <v>0</v>
      </c>
      <c r="N212" s="105">
        <f>O212+P212</f>
        <v>2.4</v>
      </c>
      <c r="O212" s="105">
        <v>2.4</v>
      </c>
      <c r="P212" s="105">
        <v>0</v>
      </c>
      <c r="Q212" s="9">
        <f>OON!V212+OON!W212</f>
        <v>0</v>
      </c>
      <c r="R212" s="9"/>
      <c r="S212" s="9"/>
      <c r="T212" s="9"/>
      <c r="U212" s="9"/>
      <c r="V212" s="9"/>
      <c r="W212" s="9"/>
      <c r="X212" s="9">
        <f t="shared" si="1078"/>
        <v>0</v>
      </c>
      <c r="Y212" s="9">
        <f>OON!K212</f>
        <v>0</v>
      </c>
      <c r="Z212" s="9">
        <f t="shared" si="1079"/>
        <v>0</v>
      </c>
      <c r="AA212" s="9">
        <f>OON!O212+OON!S212</f>
        <v>0</v>
      </c>
      <c r="AB212" s="9">
        <f t="shared" si="1080"/>
        <v>0</v>
      </c>
      <c r="AC212" s="9">
        <f t="shared" si="1081"/>
        <v>0</v>
      </c>
      <c r="AD212" s="9">
        <f t="shared" si="1082"/>
        <v>0</v>
      </c>
      <c r="AE212" s="9">
        <f t="shared" si="1083"/>
        <v>0</v>
      </c>
      <c r="AF212" s="9"/>
      <c r="AG212" s="9"/>
      <c r="AH212" s="9"/>
      <c r="AI212" s="9">
        <f t="shared" si="1084"/>
        <v>0</v>
      </c>
      <c r="AJ212" s="46">
        <f>OON!AC212</f>
        <v>0</v>
      </c>
      <c r="AK212" s="46">
        <f>OON!AD212</f>
        <v>0</v>
      </c>
      <c r="AL212" s="46"/>
      <c r="AM212" s="46"/>
      <c r="AN212" s="46"/>
      <c r="AO212" s="46"/>
      <c r="AP212" s="46"/>
      <c r="AQ212" s="46"/>
      <c r="AR212" s="46"/>
      <c r="AS212" s="46">
        <f t="shared" si="1085"/>
        <v>0</v>
      </c>
      <c r="AT212" s="46">
        <f t="shared" si="1086"/>
        <v>0</v>
      </c>
      <c r="AU212" s="46">
        <f t="shared" si="1087"/>
        <v>0</v>
      </c>
      <c r="AV212" s="9">
        <f t="shared" si="1088"/>
        <v>1271068</v>
      </c>
      <c r="AW212" s="9">
        <f t="shared" si="1089"/>
        <v>942929</v>
      </c>
      <c r="AX212" s="9">
        <f t="shared" si="1090"/>
        <v>0</v>
      </c>
      <c r="AY212" s="9">
        <f t="shared" si="1091"/>
        <v>318710</v>
      </c>
      <c r="AZ212" s="9">
        <f t="shared" si="1092"/>
        <v>9429</v>
      </c>
      <c r="BA212" s="9">
        <f t="shared" si="1093"/>
        <v>0</v>
      </c>
      <c r="BB212" s="46">
        <f t="shared" si="1094"/>
        <v>2.4</v>
      </c>
      <c r="BC212" s="46">
        <f t="shared" si="1095"/>
        <v>2.4</v>
      </c>
      <c r="BD212" s="46">
        <f t="shared" si="1096"/>
        <v>0</v>
      </c>
      <c r="BE212" s="169"/>
    </row>
    <row r="213" spans="1:57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19">
        <v>3114</v>
      </c>
      <c r="F213" s="19" t="s">
        <v>109</v>
      </c>
      <c r="G213" s="19" t="s">
        <v>95</v>
      </c>
      <c r="H213" s="9">
        <f t="shared" si="1075"/>
        <v>0</v>
      </c>
      <c r="I213" s="9"/>
      <c r="J213" s="9"/>
      <c r="K213" s="9">
        <f t="shared" si="1076"/>
        <v>0</v>
      </c>
      <c r="L213" s="9">
        <f t="shared" si="1077"/>
        <v>0</v>
      </c>
      <c r="M213" s="9"/>
      <c r="N213" s="105"/>
      <c r="O213" s="105"/>
      <c r="P213" s="105"/>
      <c r="Q213" s="9">
        <f>OON!V213+OON!W213</f>
        <v>0</v>
      </c>
      <c r="R213" s="49"/>
      <c r="S213" s="49"/>
      <c r="T213" s="49"/>
      <c r="U213" s="49"/>
      <c r="V213" s="49"/>
      <c r="W213" s="49"/>
      <c r="X213" s="9">
        <f t="shared" si="1078"/>
        <v>0</v>
      </c>
      <c r="Y213" s="9">
        <f>OON!K213</f>
        <v>0</v>
      </c>
      <c r="Z213" s="9">
        <f t="shared" si="1079"/>
        <v>0</v>
      </c>
      <c r="AA213" s="9">
        <f>OON!O213+OON!S213</f>
        <v>0</v>
      </c>
      <c r="AB213" s="9">
        <f t="shared" si="1080"/>
        <v>0</v>
      </c>
      <c r="AC213" s="9">
        <f t="shared" si="1081"/>
        <v>0</v>
      </c>
      <c r="AD213" s="9">
        <f t="shared" si="1082"/>
        <v>0</v>
      </c>
      <c r="AE213" s="9">
        <f t="shared" si="1083"/>
        <v>0</v>
      </c>
      <c r="AF213" s="49"/>
      <c r="AG213" s="49"/>
      <c r="AH213" s="49"/>
      <c r="AI213" s="9">
        <f t="shared" si="1084"/>
        <v>0</v>
      </c>
      <c r="AJ213" s="46">
        <f>OON!AC213</f>
        <v>0</v>
      </c>
      <c r="AK213" s="46">
        <f>OON!AD213</f>
        <v>0</v>
      </c>
      <c r="AL213" s="46"/>
      <c r="AM213" s="46"/>
      <c r="AN213" s="46"/>
      <c r="AO213" s="46"/>
      <c r="AP213" s="46"/>
      <c r="AQ213" s="46"/>
      <c r="AR213" s="46"/>
      <c r="AS213" s="46">
        <f t="shared" si="1085"/>
        <v>0</v>
      </c>
      <c r="AT213" s="46">
        <f t="shared" si="1086"/>
        <v>0</v>
      </c>
      <c r="AU213" s="46">
        <f t="shared" si="1087"/>
        <v>0</v>
      </c>
      <c r="AV213" s="9">
        <f t="shared" si="1088"/>
        <v>0</v>
      </c>
      <c r="AW213" s="9">
        <f t="shared" si="1089"/>
        <v>0</v>
      </c>
      <c r="AX213" s="9">
        <f t="shared" si="1090"/>
        <v>0</v>
      </c>
      <c r="AY213" s="9">
        <f t="shared" si="1091"/>
        <v>0</v>
      </c>
      <c r="AZ213" s="9">
        <f t="shared" si="1092"/>
        <v>0</v>
      </c>
      <c r="BA213" s="9">
        <f t="shared" si="1093"/>
        <v>0</v>
      </c>
      <c r="BB213" s="46">
        <f t="shared" si="1094"/>
        <v>0</v>
      </c>
      <c r="BC213" s="46">
        <f t="shared" si="1095"/>
        <v>0</v>
      </c>
      <c r="BD213" s="46">
        <f t="shared" si="1096"/>
        <v>0</v>
      </c>
      <c r="BE213" s="169"/>
    </row>
    <row r="214" spans="1:57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2">
        <v>3141</v>
      </c>
      <c r="F214" s="2" t="s">
        <v>20</v>
      </c>
      <c r="G214" s="7" t="s">
        <v>95</v>
      </c>
      <c r="H214" s="9">
        <f t="shared" si="1075"/>
        <v>269099</v>
      </c>
      <c r="I214" s="9">
        <v>197737</v>
      </c>
      <c r="J214" s="9"/>
      <c r="K214" s="9">
        <f t="shared" si="1076"/>
        <v>66835</v>
      </c>
      <c r="L214" s="9">
        <f t="shared" si="1077"/>
        <v>1977</v>
      </c>
      <c r="M214" s="9">
        <v>2550</v>
      </c>
      <c r="N214" s="105">
        <v>0.64</v>
      </c>
      <c r="O214" s="105">
        <v>0</v>
      </c>
      <c r="P214" s="105">
        <f>N214</f>
        <v>0.64</v>
      </c>
      <c r="Q214" s="9">
        <f>OON!V214+OON!W214</f>
        <v>0</v>
      </c>
      <c r="R214" s="49"/>
      <c r="S214" s="49"/>
      <c r="T214" s="49"/>
      <c r="U214" s="49"/>
      <c r="V214" s="49"/>
      <c r="W214" s="49"/>
      <c r="X214" s="9">
        <f t="shared" si="1078"/>
        <v>0</v>
      </c>
      <c r="Y214" s="9">
        <f>OON!K214</f>
        <v>0</v>
      </c>
      <c r="Z214" s="9">
        <f t="shared" si="1079"/>
        <v>0</v>
      </c>
      <c r="AA214" s="9">
        <f>OON!O214+OON!S214</f>
        <v>0</v>
      </c>
      <c r="AB214" s="9">
        <f t="shared" si="1080"/>
        <v>0</v>
      </c>
      <c r="AC214" s="9">
        <f t="shared" si="1081"/>
        <v>0</v>
      </c>
      <c r="AD214" s="9">
        <f t="shared" si="1082"/>
        <v>0</v>
      </c>
      <c r="AE214" s="9">
        <f t="shared" si="1083"/>
        <v>0</v>
      </c>
      <c r="AF214" s="49"/>
      <c r="AG214" s="49"/>
      <c r="AH214" s="49"/>
      <c r="AI214" s="9">
        <f t="shared" si="1084"/>
        <v>0</v>
      </c>
      <c r="AJ214" s="46">
        <f>OON!AC214</f>
        <v>0</v>
      </c>
      <c r="AK214" s="46">
        <f>OON!AD214</f>
        <v>0</v>
      </c>
      <c r="AL214" s="46"/>
      <c r="AM214" s="46"/>
      <c r="AN214" s="46"/>
      <c r="AO214" s="46"/>
      <c r="AP214" s="46"/>
      <c r="AQ214" s="46"/>
      <c r="AR214" s="46"/>
      <c r="AS214" s="46">
        <f t="shared" si="1085"/>
        <v>0</v>
      </c>
      <c r="AT214" s="46">
        <f t="shared" si="1086"/>
        <v>0</v>
      </c>
      <c r="AU214" s="46">
        <f t="shared" si="1087"/>
        <v>0</v>
      </c>
      <c r="AV214" s="9">
        <f t="shared" si="1088"/>
        <v>269099</v>
      </c>
      <c r="AW214" s="9">
        <f t="shared" si="1089"/>
        <v>197737</v>
      </c>
      <c r="AX214" s="9">
        <f t="shared" si="1090"/>
        <v>0</v>
      </c>
      <c r="AY214" s="9">
        <f t="shared" si="1091"/>
        <v>66835</v>
      </c>
      <c r="AZ214" s="9">
        <f t="shared" si="1092"/>
        <v>1977</v>
      </c>
      <c r="BA214" s="9">
        <f t="shared" si="1093"/>
        <v>2550</v>
      </c>
      <c r="BB214" s="46">
        <f t="shared" si="1094"/>
        <v>0.64</v>
      </c>
      <c r="BC214" s="46">
        <f t="shared" si="1095"/>
        <v>0</v>
      </c>
      <c r="BD214" s="46">
        <f t="shared" si="1096"/>
        <v>0.64</v>
      </c>
      <c r="BE214" s="169"/>
    </row>
    <row r="215" spans="1:57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3143</v>
      </c>
      <c r="F215" s="2" t="s">
        <v>54</v>
      </c>
      <c r="G215" s="2" t="s">
        <v>19</v>
      </c>
      <c r="H215" s="9">
        <f t="shared" si="1075"/>
        <v>653722</v>
      </c>
      <c r="I215" s="9">
        <v>484957</v>
      </c>
      <c r="J215" s="9"/>
      <c r="K215" s="9">
        <f t="shared" si="1076"/>
        <v>163915</v>
      </c>
      <c r="L215" s="9">
        <f t="shared" si="1077"/>
        <v>4850</v>
      </c>
      <c r="M215" s="9">
        <v>0</v>
      </c>
      <c r="N215" s="105">
        <f>O215+P215</f>
        <v>0.99990000000000001</v>
      </c>
      <c r="O215" s="105">
        <v>0.99990000000000001</v>
      </c>
      <c r="P215" s="105">
        <v>0</v>
      </c>
      <c r="Q215" s="9">
        <f>OON!V215+OON!W215</f>
        <v>0</v>
      </c>
      <c r="R215" s="9"/>
      <c r="S215" s="9"/>
      <c r="T215" s="9"/>
      <c r="U215" s="9"/>
      <c r="V215" s="9"/>
      <c r="W215" s="9"/>
      <c r="X215" s="9">
        <f t="shared" si="1078"/>
        <v>0</v>
      </c>
      <c r="Y215" s="9">
        <f>OON!K215</f>
        <v>0</v>
      </c>
      <c r="Z215" s="9">
        <f t="shared" si="1079"/>
        <v>0</v>
      </c>
      <c r="AA215" s="9">
        <f>OON!O215+OON!S215</f>
        <v>0</v>
      </c>
      <c r="AB215" s="9">
        <f t="shared" si="1080"/>
        <v>0</v>
      </c>
      <c r="AC215" s="9">
        <f t="shared" si="1081"/>
        <v>0</v>
      </c>
      <c r="AD215" s="9">
        <f t="shared" si="1082"/>
        <v>0</v>
      </c>
      <c r="AE215" s="9">
        <f t="shared" si="1083"/>
        <v>0</v>
      </c>
      <c r="AF215" s="9"/>
      <c r="AG215" s="9"/>
      <c r="AH215" s="9"/>
      <c r="AI215" s="9">
        <f t="shared" si="1084"/>
        <v>0</v>
      </c>
      <c r="AJ215" s="46">
        <f>OON!AC215</f>
        <v>0</v>
      </c>
      <c r="AK215" s="46">
        <f>OON!AD215</f>
        <v>0</v>
      </c>
      <c r="AL215" s="46"/>
      <c r="AM215" s="46"/>
      <c r="AN215" s="46"/>
      <c r="AO215" s="46"/>
      <c r="AP215" s="46"/>
      <c r="AQ215" s="46"/>
      <c r="AR215" s="46"/>
      <c r="AS215" s="46">
        <f t="shared" si="1085"/>
        <v>0</v>
      </c>
      <c r="AT215" s="46">
        <f t="shared" si="1086"/>
        <v>0</v>
      </c>
      <c r="AU215" s="46">
        <f t="shared" si="1087"/>
        <v>0</v>
      </c>
      <c r="AV215" s="9">
        <f t="shared" si="1088"/>
        <v>653722</v>
      </c>
      <c r="AW215" s="9">
        <f t="shared" si="1089"/>
        <v>484957</v>
      </c>
      <c r="AX215" s="9">
        <f t="shared" si="1090"/>
        <v>0</v>
      </c>
      <c r="AY215" s="9">
        <f t="shared" si="1091"/>
        <v>163915</v>
      </c>
      <c r="AZ215" s="9">
        <f t="shared" si="1092"/>
        <v>4850</v>
      </c>
      <c r="BA215" s="9">
        <f t="shared" si="1093"/>
        <v>0</v>
      </c>
      <c r="BB215" s="46">
        <f t="shared" si="1094"/>
        <v>0.99990000000000001</v>
      </c>
      <c r="BC215" s="46">
        <f t="shared" si="1095"/>
        <v>0.99990000000000001</v>
      </c>
      <c r="BD215" s="46">
        <f t="shared" si="1096"/>
        <v>0</v>
      </c>
      <c r="BE215" s="169"/>
    </row>
    <row r="216" spans="1:57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94</v>
      </c>
      <c r="G216" s="7" t="s">
        <v>95</v>
      </c>
      <c r="H216" s="9">
        <f t="shared" si="1075"/>
        <v>14665</v>
      </c>
      <c r="I216" s="9">
        <v>10478</v>
      </c>
      <c r="J216" s="9"/>
      <c r="K216" s="9">
        <f t="shared" si="1076"/>
        <v>3542</v>
      </c>
      <c r="L216" s="9">
        <f t="shared" si="1077"/>
        <v>105</v>
      </c>
      <c r="M216" s="9">
        <v>540</v>
      </c>
      <c r="N216" s="105">
        <v>0.04</v>
      </c>
      <c r="O216" s="105">
        <v>0</v>
      </c>
      <c r="P216" s="105">
        <f>N216</f>
        <v>0.04</v>
      </c>
      <c r="Q216" s="9">
        <f>OON!V216+OON!W216</f>
        <v>0</v>
      </c>
      <c r="R216" s="49"/>
      <c r="S216" s="49"/>
      <c r="T216" s="49"/>
      <c r="U216" s="49"/>
      <c r="V216" s="49"/>
      <c r="W216" s="49"/>
      <c r="X216" s="9">
        <f t="shared" si="1078"/>
        <v>0</v>
      </c>
      <c r="Y216" s="9">
        <f>OON!K216</f>
        <v>0</v>
      </c>
      <c r="Z216" s="9">
        <f t="shared" si="1079"/>
        <v>0</v>
      </c>
      <c r="AA216" s="9">
        <f>OON!O216+OON!S216</f>
        <v>0</v>
      </c>
      <c r="AB216" s="9">
        <f t="shared" si="1080"/>
        <v>0</v>
      </c>
      <c r="AC216" s="9">
        <f t="shared" si="1081"/>
        <v>0</v>
      </c>
      <c r="AD216" s="9">
        <f t="shared" si="1082"/>
        <v>0</v>
      </c>
      <c r="AE216" s="9">
        <f t="shared" si="1083"/>
        <v>0</v>
      </c>
      <c r="AF216" s="49"/>
      <c r="AG216" s="49"/>
      <c r="AH216" s="49"/>
      <c r="AI216" s="9">
        <f t="shared" si="1084"/>
        <v>0</v>
      </c>
      <c r="AJ216" s="46">
        <f>OON!AC216</f>
        <v>0</v>
      </c>
      <c r="AK216" s="46">
        <f>OON!AD216</f>
        <v>0</v>
      </c>
      <c r="AL216" s="46"/>
      <c r="AM216" s="46"/>
      <c r="AN216" s="46"/>
      <c r="AO216" s="46"/>
      <c r="AP216" s="46"/>
      <c r="AQ216" s="46"/>
      <c r="AR216" s="46"/>
      <c r="AS216" s="46">
        <f t="shared" si="1085"/>
        <v>0</v>
      </c>
      <c r="AT216" s="46">
        <f t="shared" si="1086"/>
        <v>0</v>
      </c>
      <c r="AU216" s="46">
        <f t="shared" si="1087"/>
        <v>0</v>
      </c>
      <c r="AV216" s="9">
        <f t="shared" si="1088"/>
        <v>14665</v>
      </c>
      <c r="AW216" s="9">
        <f t="shared" si="1089"/>
        <v>10478</v>
      </c>
      <c r="AX216" s="9">
        <f t="shared" si="1090"/>
        <v>0</v>
      </c>
      <c r="AY216" s="9">
        <f t="shared" si="1091"/>
        <v>3542</v>
      </c>
      <c r="AZ216" s="9">
        <f t="shared" si="1092"/>
        <v>105</v>
      </c>
      <c r="BA216" s="9">
        <f t="shared" si="1093"/>
        <v>540</v>
      </c>
      <c r="BB216" s="46">
        <f t="shared" si="1094"/>
        <v>0.04</v>
      </c>
      <c r="BC216" s="46">
        <f t="shared" si="1095"/>
        <v>0</v>
      </c>
      <c r="BD216" s="46">
        <f t="shared" si="1096"/>
        <v>0.04</v>
      </c>
      <c r="BE216" s="169"/>
    </row>
    <row r="217" spans="1:57" x14ac:dyDescent="0.25">
      <c r="A217" s="29">
        <v>1463</v>
      </c>
      <c r="B217" s="30">
        <v>600023354</v>
      </c>
      <c r="C217" s="31"/>
      <c r="D217" s="32" t="s">
        <v>184</v>
      </c>
      <c r="E217" s="30"/>
      <c r="F217" s="30"/>
      <c r="G217" s="31"/>
      <c r="H217" s="50">
        <f t="shared" ref="H217:O217" si="1097">SUM(H211:H216)</f>
        <v>13761606</v>
      </c>
      <c r="I217" s="50">
        <f t="shared" si="1097"/>
        <v>10101006</v>
      </c>
      <c r="J217" s="50">
        <f t="shared" si="1097"/>
        <v>0</v>
      </c>
      <c r="K217" s="50">
        <f t="shared" si="1097"/>
        <v>3414140</v>
      </c>
      <c r="L217" s="50">
        <f t="shared" si="1097"/>
        <v>101010</v>
      </c>
      <c r="M217" s="50">
        <f t="shared" si="1097"/>
        <v>145450</v>
      </c>
      <c r="N217" s="107">
        <f t="shared" si="1097"/>
        <v>18.0626</v>
      </c>
      <c r="O217" s="107">
        <f t="shared" si="1097"/>
        <v>13.672600000000001</v>
      </c>
      <c r="P217" s="107">
        <f t="shared" ref="P217" si="1098">SUM(P211:P216)</f>
        <v>4.3899999999999997</v>
      </c>
      <c r="Q217" s="50">
        <f t="shared" ref="Q217:BD217" si="1099">SUM(Q211:Q216)</f>
        <v>-130000</v>
      </c>
      <c r="R217" s="50">
        <f t="shared" si="1099"/>
        <v>0</v>
      </c>
      <c r="S217" s="50">
        <f t="shared" si="1099"/>
        <v>0</v>
      </c>
      <c r="T217" s="50">
        <f t="shared" si="1099"/>
        <v>0</v>
      </c>
      <c r="U217" s="50">
        <f t="shared" si="1099"/>
        <v>0</v>
      </c>
      <c r="V217" s="50">
        <f t="shared" si="1099"/>
        <v>0</v>
      </c>
      <c r="W217" s="50">
        <f t="shared" si="1099"/>
        <v>0</v>
      </c>
      <c r="X217" s="50">
        <f t="shared" si="1099"/>
        <v>-130000</v>
      </c>
      <c r="Y217" s="50">
        <f t="shared" si="1099"/>
        <v>0</v>
      </c>
      <c r="Z217" s="50">
        <f t="shared" si="1099"/>
        <v>130000</v>
      </c>
      <c r="AA217" s="50">
        <f t="shared" si="1099"/>
        <v>0</v>
      </c>
      <c r="AB217" s="50">
        <f t="shared" si="1099"/>
        <v>130000</v>
      </c>
      <c r="AC217" s="50">
        <f t="shared" si="1099"/>
        <v>0</v>
      </c>
      <c r="AD217" s="50">
        <f t="shared" si="1099"/>
        <v>0</v>
      </c>
      <c r="AE217" s="50">
        <f t="shared" si="1099"/>
        <v>-1300</v>
      </c>
      <c r="AF217" s="50">
        <f t="shared" si="1099"/>
        <v>0</v>
      </c>
      <c r="AG217" s="50">
        <f t="shared" si="1099"/>
        <v>0</v>
      </c>
      <c r="AH217" s="50">
        <f t="shared" si="1099"/>
        <v>0</v>
      </c>
      <c r="AI217" s="50">
        <f t="shared" si="1099"/>
        <v>0</v>
      </c>
      <c r="AJ217" s="55">
        <f t="shared" si="1099"/>
        <v>0</v>
      </c>
      <c r="AK217" s="55">
        <f t="shared" si="1099"/>
        <v>0</v>
      </c>
      <c r="AL217" s="55">
        <f t="shared" si="1099"/>
        <v>0</v>
      </c>
      <c r="AM217" s="55">
        <f t="shared" si="1099"/>
        <v>0</v>
      </c>
      <c r="AN217" s="55">
        <f t="shared" si="1099"/>
        <v>0</v>
      </c>
      <c r="AO217" s="55">
        <f t="shared" si="1099"/>
        <v>0</v>
      </c>
      <c r="AP217" s="55">
        <f t="shared" si="1099"/>
        <v>0</v>
      </c>
      <c r="AQ217" s="55">
        <f t="shared" si="1099"/>
        <v>0</v>
      </c>
      <c r="AR217" s="55">
        <f t="shared" si="1099"/>
        <v>0</v>
      </c>
      <c r="AS217" s="55">
        <f t="shared" si="1099"/>
        <v>0</v>
      </c>
      <c r="AT217" s="55">
        <f t="shared" si="1099"/>
        <v>0</v>
      </c>
      <c r="AU217" s="55">
        <f t="shared" si="1099"/>
        <v>0</v>
      </c>
      <c r="AV217" s="50">
        <f t="shared" si="1099"/>
        <v>13760306</v>
      </c>
      <c r="AW217" s="50">
        <f t="shared" si="1099"/>
        <v>9971006</v>
      </c>
      <c r="AX217" s="50">
        <f t="shared" si="1099"/>
        <v>130000</v>
      </c>
      <c r="AY217" s="50">
        <f t="shared" si="1099"/>
        <v>3414140</v>
      </c>
      <c r="AZ217" s="50">
        <f t="shared" si="1099"/>
        <v>99710</v>
      </c>
      <c r="BA217" s="50">
        <f t="shared" si="1099"/>
        <v>145450</v>
      </c>
      <c r="BB217" s="55">
        <f t="shared" si="1099"/>
        <v>18.0626</v>
      </c>
      <c r="BC217" s="55">
        <f t="shared" si="1099"/>
        <v>13.672600000000001</v>
      </c>
      <c r="BD217" s="55">
        <f t="shared" si="1099"/>
        <v>4.3899999999999997</v>
      </c>
      <c r="BE217" s="168">
        <f>AV217-H217</f>
        <v>-1300</v>
      </c>
    </row>
    <row r="218" spans="1:57" x14ac:dyDescent="0.25">
      <c r="A218" s="25">
        <v>1468</v>
      </c>
      <c r="B218" s="6">
        <v>600099504</v>
      </c>
      <c r="C218" s="26">
        <v>70839921</v>
      </c>
      <c r="D218" s="27" t="s">
        <v>62</v>
      </c>
      <c r="E218" s="6">
        <v>3112</v>
      </c>
      <c r="F218" s="6" t="s">
        <v>71</v>
      </c>
      <c r="G218" s="6" t="s">
        <v>19</v>
      </c>
      <c r="H218" s="9">
        <f t="shared" ref="H218:H224" si="1100">I218+J218+K218+L218+M218</f>
        <v>242165</v>
      </c>
      <c r="I218" s="9">
        <v>178757</v>
      </c>
      <c r="J218" s="9"/>
      <c r="K218" s="9">
        <f t="shared" ref="K218:K224" si="1101">ROUND(I218*33.8%,0)</f>
        <v>60420</v>
      </c>
      <c r="L218" s="9">
        <f t="shared" ref="L218:L224" si="1102">ROUND(I218*1%,0)</f>
        <v>1788</v>
      </c>
      <c r="M218" s="9">
        <v>1200</v>
      </c>
      <c r="N218" s="105">
        <f>O218+P218</f>
        <v>0.33450000000000002</v>
      </c>
      <c r="O218" s="105">
        <v>0.32250000000000001</v>
      </c>
      <c r="P218" s="105">
        <v>1.2E-2</v>
      </c>
      <c r="Q218" s="9">
        <f>OON!V218+OON!W218</f>
        <v>0</v>
      </c>
      <c r="R218" s="28"/>
      <c r="S218" s="28"/>
      <c r="T218" s="28"/>
      <c r="U218" s="28"/>
      <c r="V218" s="28"/>
      <c r="W218" s="28"/>
      <c r="X218" s="9">
        <f t="shared" ref="X218:X224" si="1103">SUM(Q218:W218)</f>
        <v>0</v>
      </c>
      <c r="Y218" s="9">
        <f>OON!K218</f>
        <v>0</v>
      </c>
      <c r="Z218" s="9">
        <f t="shared" ref="Z218:Z224" si="1104">Q218*-1</f>
        <v>0</v>
      </c>
      <c r="AA218" s="9">
        <f>OON!O218+OON!S218</f>
        <v>0</v>
      </c>
      <c r="AB218" s="9">
        <f t="shared" ref="AB218:AB224" si="1105">SUM(Y218:AA218)</f>
        <v>0</v>
      </c>
      <c r="AC218" s="9">
        <f t="shared" ref="AC218:AC224" si="1106">X218+AB218</f>
        <v>0</v>
      </c>
      <c r="AD218" s="9">
        <f t="shared" ref="AD218:AD224" si="1107">ROUND((X218+Y218+Z218)*33.8%,0)</f>
        <v>0</v>
      </c>
      <c r="AE218" s="9">
        <f t="shared" ref="AE218:AE224" si="1108">ROUND(X218*1%,0)</f>
        <v>0</v>
      </c>
      <c r="AF218" s="28"/>
      <c r="AG218" s="28"/>
      <c r="AH218" s="28"/>
      <c r="AI218" s="9">
        <f t="shared" ref="AI218:AI224" si="1109">AF218+AG218+AH218</f>
        <v>0</v>
      </c>
      <c r="AJ218" s="46">
        <f>OON!AC218</f>
        <v>0</v>
      </c>
      <c r="AK218" s="46">
        <f>OON!AD218</f>
        <v>0</v>
      </c>
      <c r="AL218" s="46"/>
      <c r="AM218" s="46"/>
      <c r="AN218" s="46"/>
      <c r="AO218" s="46"/>
      <c r="AP218" s="46"/>
      <c r="AQ218" s="46"/>
      <c r="AR218" s="46"/>
      <c r="AS218" s="46">
        <f t="shared" ref="AS218:AS224" si="1110">AJ218+AL218+AM218+AP218+AR218+AN218</f>
        <v>0</v>
      </c>
      <c r="AT218" s="46">
        <f t="shared" ref="AT218:AT224" si="1111">AK218+AQ218+AO218</f>
        <v>0</v>
      </c>
      <c r="AU218" s="46">
        <f t="shared" ref="AU218:AU224" si="1112">AS218+AT218</f>
        <v>0</v>
      </c>
      <c r="AV218" s="9">
        <f t="shared" ref="AV218:AV224" si="1113">AW218+AX218+AY218+AZ218+BA218</f>
        <v>242165</v>
      </c>
      <c r="AW218" s="9">
        <f t="shared" ref="AW218:AW224" si="1114">I218+X218</f>
        <v>178757</v>
      </c>
      <c r="AX218" s="9">
        <f t="shared" ref="AX218:AX224" si="1115">J218+AB218</f>
        <v>0</v>
      </c>
      <c r="AY218" s="9">
        <f t="shared" ref="AY218:AY224" si="1116">K218+AD218</f>
        <v>60420</v>
      </c>
      <c r="AZ218" s="9">
        <f t="shared" ref="AZ218:AZ224" si="1117">L218+AE218</f>
        <v>1788</v>
      </c>
      <c r="BA218" s="9">
        <f t="shared" ref="BA218:BA224" si="1118">M218+AI218</f>
        <v>1200</v>
      </c>
      <c r="BB218" s="46">
        <f t="shared" ref="BB218:BB224" si="1119">BC218+BD218</f>
        <v>0.33450000000000002</v>
      </c>
      <c r="BC218" s="46">
        <f t="shared" ref="BC218:BC224" si="1120">O218+AS218</f>
        <v>0.32250000000000001</v>
      </c>
      <c r="BD218" s="46">
        <f t="shared" ref="BD218:BD224" si="1121">P218+AT218</f>
        <v>1.2E-2</v>
      </c>
      <c r="BE218" s="169"/>
    </row>
    <row r="219" spans="1:57" x14ac:dyDescent="0.25">
      <c r="A219" s="5">
        <v>1468</v>
      </c>
      <c r="B219" s="2">
        <v>600099504</v>
      </c>
      <c r="C219" s="7">
        <v>70839921</v>
      </c>
      <c r="D219" s="8" t="s">
        <v>62</v>
      </c>
      <c r="E219" s="2">
        <v>3114</v>
      </c>
      <c r="F219" s="2" t="s">
        <v>73</v>
      </c>
      <c r="G219" s="2" t="s">
        <v>19</v>
      </c>
      <c r="H219" s="9">
        <f t="shared" si="1100"/>
        <v>11327893</v>
      </c>
      <c r="I219" s="9">
        <v>8339802</v>
      </c>
      <c r="J219" s="9"/>
      <c r="K219" s="9">
        <f t="shared" si="1101"/>
        <v>2818853</v>
      </c>
      <c r="L219" s="9">
        <f t="shared" si="1102"/>
        <v>83398</v>
      </c>
      <c r="M219" s="9">
        <v>85840</v>
      </c>
      <c r="N219" s="105">
        <f>O219+P219</f>
        <v>13.715400000000001</v>
      </c>
      <c r="O219" s="105">
        <v>9.5454000000000008</v>
      </c>
      <c r="P219" s="105">
        <v>4.17</v>
      </c>
      <c r="Q219" s="9">
        <f>OON!V219+OON!W219</f>
        <v>0</v>
      </c>
      <c r="R219" s="9"/>
      <c r="S219" s="9"/>
      <c r="T219" s="9"/>
      <c r="U219" s="9">
        <v>99890</v>
      </c>
      <c r="V219" s="9"/>
      <c r="W219" s="9"/>
      <c r="X219" s="9">
        <f t="shared" si="1103"/>
        <v>99890</v>
      </c>
      <c r="Y219" s="9">
        <f>OON!K219</f>
        <v>0</v>
      </c>
      <c r="Z219" s="9">
        <f t="shared" si="1104"/>
        <v>0</v>
      </c>
      <c r="AA219" s="9">
        <f>OON!O219+OON!S219</f>
        <v>0</v>
      </c>
      <c r="AB219" s="9">
        <f t="shared" si="1105"/>
        <v>0</v>
      </c>
      <c r="AC219" s="9">
        <f t="shared" si="1106"/>
        <v>99890</v>
      </c>
      <c r="AD219" s="9">
        <f t="shared" si="1107"/>
        <v>33763</v>
      </c>
      <c r="AE219" s="9">
        <f t="shared" si="1108"/>
        <v>999</v>
      </c>
      <c r="AF219" s="9"/>
      <c r="AG219" s="9"/>
      <c r="AH219" s="9"/>
      <c r="AI219" s="9">
        <f t="shared" si="1109"/>
        <v>0</v>
      </c>
      <c r="AJ219" s="46">
        <f>OON!AC219</f>
        <v>0</v>
      </c>
      <c r="AK219" s="46">
        <f>OON!AD219</f>
        <v>0</v>
      </c>
      <c r="AL219" s="46"/>
      <c r="AM219" s="46"/>
      <c r="AN219" s="46">
        <v>0.16</v>
      </c>
      <c r="AO219" s="46"/>
      <c r="AP219" s="46"/>
      <c r="AQ219" s="46"/>
      <c r="AR219" s="46"/>
      <c r="AS219" s="46">
        <f t="shared" si="1110"/>
        <v>0.16</v>
      </c>
      <c r="AT219" s="46">
        <f t="shared" si="1111"/>
        <v>0</v>
      </c>
      <c r="AU219" s="46">
        <f t="shared" si="1112"/>
        <v>0.16</v>
      </c>
      <c r="AV219" s="9">
        <f t="shared" si="1113"/>
        <v>11462545</v>
      </c>
      <c r="AW219" s="9">
        <f t="shared" si="1114"/>
        <v>8439692</v>
      </c>
      <c r="AX219" s="9">
        <f t="shared" si="1115"/>
        <v>0</v>
      </c>
      <c r="AY219" s="9">
        <f t="shared" si="1116"/>
        <v>2852616</v>
      </c>
      <c r="AZ219" s="9">
        <f t="shared" si="1117"/>
        <v>84397</v>
      </c>
      <c r="BA219" s="9">
        <f t="shared" si="1118"/>
        <v>85840</v>
      </c>
      <c r="BB219" s="46">
        <f t="shared" si="1119"/>
        <v>13.875400000000001</v>
      </c>
      <c r="BC219" s="46">
        <f t="shared" si="1120"/>
        <v>9.7054000000000009</v>
      </c>
      <c r="BD219" s="46">
        <f t="shared" si="1121"/>
        <v>4.17</v>
      </c>
      <c r="BE219" s="169"/>
    </row>
    <row r="220" spans="1:57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74</v>
      </c>
      <c r="G220" s="2" t="s">
        <v>19</v>
      </c>
      <c r="H220" s="9">
        <f t="shared" si="1100"/>
        <v>2454772</v>
      </c>
      <c r="I220" s="9">
        <v>1821048</v>
      </c>
      <c r="J220" s="9"/>
      <c r="K220" s="9">
        <f t="shared" si="1101"/>
        <v>615514</v>
      </c>
      <c r="L220" s="9">
        <f t="shared" si="1102"/>
        <v>18210</v>
      </c>
      <c r="M220" s="9">
        <v>0</v>
      </c>
      <c r="N220" s="105">
        <f>O220+P220</f>
        <v>4.7915000000000001</v>
      </c>
      <c r="O220" s="105">
        <v>4.7915000000000001</v>
      </c>
      <c r="P220" s="105">
        <v>0</v>
      </c>
      <c r="Q220" s="9">
        <f>OON!V220+OON!W220</f>
        <v>0</v>
      </c>
      <c r="R220" s="9"/>
      <c r="S220" s="9"/>
      <c r="T220" s="9"/>
      <c r="U220" s="9"/>
      <c r="V220" s="9"/>
      <c r="W220" s="9"/>
      <c r="X220" s="9">
        <f t="shared" si="1103"/>
        <v>0</v>
      </c>
      <c r="Y220" s="9">
        <f>OON!K220</f>
        <v>0</v>
      </c>
      <c r="Z220" s="9">
        <f t="shared" si="1104"/>
        <v>0</v>
      </c>
      <c r="AA220" s="9">
        <f>OON!O220+OON!S220</f>
        <v>0</v>
      </c>
      <c r="AB220" s="9">
        <f t="shared" si="1105"/>
        <v>0</v>
      </c>
      <c r="AC220" s="9">
        <f t="shared" si="1106"/>
        <v>0</v>
      </c>
      <c r="AD220" s="9">
        <f t="shared" si="1107"/>
        <v>0</v>
      </c>
      <c r="AE220" s="9">
        <f t="shared" si="1108"/>
        <v>0</v>
      </c>
      <c r="AF220" s="9"/>
      <c r="AG220" s="9"/>
      <c r="AH220" s="9"/>
      <c r="AI220" s="9">
        <f t="shared" si="1109"/>
        <v>0</v>
      </c>
      <c r="AJ220" s="46">
        <f>OON!AC220</f>
        <v>0</v>
      </c>
      <c r="AK220" s="46">
        <f>OON!AD220</f>
        <v>0</v>
      </c>
      <c r="AL220" s="46"/>
      <c r="AM220" s="46"/>
      <c r="AN220" s="46"/>
      <c r="AO220" s="46"/>
      <c r="AP220" s="46"/>
      <c r="AQ220" s="46"/>
      <c r="AR220" s="46"/>
      <c r="AS220" s="46">
        <f t="shared" si="1110"/>
        <v>0</v>
      </c>
      <c r="AT220" s="46">
        <f t="shared" si="1111"/>
        <v>0</v>
      </c>
      <c r="AU220" s="46">
        <f t="shared" si="1112"/>
        <v>0</v>
      </c>
      <c r="AV220" s="9">
        <f t="shared" si="1113"/>
        <v>2454772</v>
      </c>
      <c r="AW220" s="9">
        <f t="shared" si="1114"/>
        <v>1821048</v>
      </c>
      <c r="AX220" s="9">
        <f t="shared" si="1115"/>
        <v>0</v>
      </c>
      <c r="AY220" s="9">
        <f t="shared" si="1116"/>
        <v>615514</v>
      </c>
      <c r="AZ220" s="9">
        <f t="shared" si="1117"/>
        <v>18210</v>
      </c>
      <c r="BA220" s="9">
        <f t="shared" si="1118"/>
        <v>0</v>
      </c>
      <c r="BB220" s="46">
        <f t="shared" si="1119"/>
        <v>4.7915000000000001</v>
      </c>
      <c r="BC220" s="46">
        <f t="shared" si="1120"/>
        <v>4.7915000000000001</v>
      </c>
      <c r="BD220" s="46">
        <f t="shared" si="1121"/>
        <v>0</v>
      </c>
      <c r="BE220" s="169"/>
    </row>
    <row r="221" spans="1:57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19">
        <v>3114</v>
      </c>
      <c r="F221" s="19" t="s">
        <v>109</v>
      </c>
      <c r="G221" s="19" t="s">
        <v>95</v>
      </c>
      <c r="H221" s="9">
        <f t="shared" si="1100"/>
        <v>0</v>
      </c>
      <c r="I221" s="9"/>
      <c r="J221" s="9"/>
      <c r="K221" s="9">
        <f t="shared" si="1101"/>
        <v>0</v>
      </c>
      <c r="L221" s="9">
        <f t="shared" si="1102"/>
        <v>0</v>
      </c>
      <c r="M221" s="9"/>
      <c r="N221" s="105"/>
      <c r="O221" s="105"/>
      <c r="P221" s="105"/>
      <c r="Q221" s="9">
        <f>OON!V221+OON!W221</f>
        <v>0</v>
      </c>
      <c r="R221" s="49"/>
      <c r="S221" s="49"/>
      <c r="T221" s="49"/>
      <c r="U221" s="49"/>
      <c r="V221" s="49"/>
      <c r="W221" s="49"/>
      <c r="X221" s="9">
        <f t="shared" si="1103"/>
        <v>0</v>
      </c>
      <c r="Y221" s="9">
        <f>OON!K221</f>
        <v>0</v>
      </c>
      <c r="Z221" s="9">
        <f t="shared" si="1104"/>
        <v>0</v>
      </c>
      <c r="AA221" s="9">
        <f>OON!O221+OON!S221</f>
        <v>0</v>
      </c>
      <c r="AB221" s="9">
        <f t="shared" si="1105"/>
        <v>0</v>
      </c>
      <c r="AC221" s="9">
        <f t="shared" si="1106"/>
        <v>0</v>
      </c>
      <c r="AD221" s="9">
        <f t="shared" si="1107"/>
        <v>0</v>
      </c>
      <c r="AE221" s="9">
        <f t="shared" si="1108"/>
        <v>0</v>
      </c>
      <c r="AF221" s="49"/>
      <c r="AG221" s="49"/>
      <c r="AH221" s="49"/>
      <c r="AI221" s="9">
        <f t="shared" si="1109"/>
        <v>0</v>
      </c>
      <c r="AJ221" s="46">
        <f>OON!AC221</f>
        <v>0</v>
      </c>
      <c r="AK221" s="46">
        <f>OON!AD221</f>
        <v>0</v>
      </c>
      <c r="AL221" s="46"/>
      <c r="AM221" s="46"/>
      <c r="AN221" s="46"/>
      <c r="AO221" s="46"/>
      <c r="AP221" s="46"/>
      <c r="AQ221" s="46"/>
      <c r="AR221" s="46"/>
      <c r="AS221" s="46">
        <f t="shared" si="1110"/>
        <v>0</v>
      </c>
      <c r="AT221" s="46">
        <f t="shared" si="1111"/>
        <v>0</v>
      </c>
      <c r="AU221" s="46">
        <f t="shared" si="1112"/>
        <v>0</v>
      </c>
      <c r="AV221" s="9">
        <f t="shared" si="1113"/>
        <v>0</v>
      </c>
      <c r="AW221" s="9">
        <f t="shared" si="1114"/>
        <v>0</v>
      </c>
      <c r="AX221" s="9">
        <f t="shared" si="1115"/>
        <v>0</v>
      </c>
      <c r="AY221" s="9">
        <f t="shared" si="1116"/>
        <v>0</v>
      </c>
      <c r="AZ221" s="9">
        <f t="shared" si="1117"/>
        <v>0</v>
      </c>
      <c r="BA221" s="9">
        <f t="shared" si="1118"/>
        <v>0</v>
      </c>
      <c r="BB221" s="46">
        <f t="shared" si="1119"/>
        <v>0</v>
      </c>
      <c r="BC221" s="46">
        <f t="shared" si="1120"/>
        <v>0</v>
      </c>
      <c r="BD221" s="46">
        <f t="shared" si="1121"/>
        <v>0</v>
      </c>
      <c r="BE221" s="169"/>
    </row>
    <row r="222" spans="1:57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2">
        <v>3141</v>
      </c>
      <c r="F222" s="2" t="s">
        <v>20</v>
      </c>
      <c r="G222" s="7" t="s">
        <v>95</v>
      </c>
      <c r="H222" s="9">
        <f t="shared" si="1100"/>
        <v>50445</v>
      </c>
      <c r="I222" s="9">
        <v>37145</v>
      </c>
      <c r="J222" s="9"/>
      <c r="K222" s="9">
        <f t="shared" si="1101"/>
        <v>12555</v>
      </c>
      <c r="L222" s="9">
        <f t="shared" si="1102"/>
        <v>371</v>
      </c>
      <c r="M222" s="9">
        <v>374</v>
      </c>
      <c r="N222" s="105">
        <v>0.12</v>
      </c>
      <c r="O222" s="105">
        <v>0</v>
      </c>
      <c r="P222" s="105">
        <f>N222</f>
        <v>0.12</v>
      </c>
      <c r="Q222" s="9">
        <f>OON!V222+OON!W222</f>
        <v>0</v>
      </c>
      <c r="R222" s="49"/>
      <c r="S222" s="49"/>
      <c r="T222" s="49"/>
      <c r="U222" s="49"/>
      <c r="V222" s="49"/>
      <c r="W222" s="49"/>
      <c r="X222" s="9">
        <f t="shared" si="1103"/>
        <v>0</v>
      </c>
      <c r="Y222" s="9">
        <f>OON!K222</f>
        <v>0</v>
      </c>
      <c r="Z222" s="9">
        <f t="shared" si="1104"/>
        <v>0</v>
      </c>
      <c r="AA222" s="9">
        <f>OON!O222+OON!S222</f>
        <v>0</v>
      </c>
      <c r="AB222" s="9">
        <f t="shared" si="1105"/>
        <v>0</v>
      </c>
      <c r="AC222" s="9">
        <f t="shared" si="1106"/>
        <v>0</v>
      </c>
      <c r="AD222" s="9">
        <f t="shared" si="1107"/>
        <v>0</v>
      </c>
      <c r="AE222" s="9">
        <f t="shared" si="1108"/>
        <v>0</v>
      </c>
      <c r="AF222" s="49"/>
      <c r="AG222" s="49"/>
      <c r="AH222" s="49"/>
      <c r="AI222" s="9">
        <f t="shared" si="1109"/>
        <v>0</v>
      </c>
      <c r="AJ222" s="46">
        <f>OON!AC222</f>
        <v>0</v>
      </c>
      <c r="AK222" s="46">
        <f>OON!AD222</f>
        <v>0</v>
      </c>
      <c r="AL222" s="46"/>
      <c r="AM222" s="46"/>
      <c r="AN222" s="46"/>
      <c r="AO222" s="46"/>
      <c r="AP222" s="46"/>
      <c r="AQ222" s="46"/>
      <c r="AR222" s="46"/>
      <c r="AS222" s="46">
        <f t="shared" si="1110"/>
        <v>0</v>
      </c>
      <c r="AT222" s="46">
        <f t="shared" si="1111"/>
        <v>0</v>
      </c>
      <c r="AU222" s="46">
        <f t="shared" si="1112"/>
        <v>0</v>
      </c>
      <c r="AV222" s="9">
        <f t="shared" si="1113"/>
        <v>50445</v>
      </c>
      <c r="AW222" s="9">
        <f t="shared" si="1114"/>
        <v>37145</v>
      </c>
      <c r="AX222" s="9">
        <f t="shared" si="1115"/>
        <v>0</v>
      </c>
      <c r="AY222" s="9">
        <f t="shared" si="1116"/>
        <v>12555</v>
      </c>
      <c r="AZ222" s="9">
        <f t="shared" si="1117"/>
        <v>371</v>
      </c>
      <c r="BA222" s="9">
        <f t="shared" si="1118"/>
        <v>374</v>
      </c>
      <c r="BB222" s="46">
        <f t="shared" si="1119"/>
        <v>0.12</v>
      </c>
      <c r="BC222" s="46">
        <f t="shared" si="1120"/>
        <v>0</v>
      </c>
      <c r="BD222" s="46">
        <f t="shared" si="1121"/>
        <v>0.12</v>
      </c>
      <c r="BE222" s="169"/>
    </row>
    <row r="223" spans="1:57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3143</v>
      </c>
      <c r="F223" s="2" t="s">
        <v>54</v>
      </c>
      <c r="G223" s="2" t="s">
        <v>19</v>
      </c>
      <c r="H223" s="9">
        <f t="shared" si="1100"/>
        <v>545723</v>
      </c>
      <c r="I223" s="9">
        <v>404839</v>
      </c>
      <c r="J223" s="9"/>
      <c r="K223" s="9">
        <f t="shared" si="1101"/>
        <v>136836</v>
      </c>
      <c r="L223" s="9">
        <f t="shared" si="1102"/>
        <v>4048</v>
      </c>
      <c r="M223" s="9">
        <v>0</v>
      </c>
      <c r="N223" s="105">
        <f>O223+P223</f>
        <v>0.96430000000000005</v>
      </c>
      <c r="O223" s="105">
        <v>0.96430000000000005</v>
      </c>
      <c r="P223" s="105">
        <v>0</v>
      </c>
      <c r="Q223" s="9">
        <f>OON!V223+OON!W223</f>
        <v>0</v>
      </c>
      <c r="R223" s="9"/>
      <c r="S223" s="9"/>
      <c r="T223" s="9"/>
      <c r="U223" s="9"/>
      <c r="V223" s="9"/>
      <c r="W223" s="9"/>
      <c r="X223" s="9">
        <f t="shared" si="1103"/>
        <v>0</v>
      </c>
      <c r="Y223" s="9">
        <f>OON!K223</f>
        <v>0</v>
      </c>
      <c r="Z223" s="9">
        <f t="shared" si="1104"/>
        <v>0</v>
      </c>
      <c r="AA223" s="9">
        <f>OON!O223+OON!S223</f>
        <v>0</v>
      </c>
      <c r="AB223" s="9">
        <f t="shared" si="1105"/>
        <v>0</v>
      </c>
      <c r="AC223" s="9">
        <f t="shared" si="1106"/>
        <v>0</v>
      </c>
      <c r="AD223" s="9">
        <f t="shared" si="1107"/>
        <v>0</v>
      </c>
      <c r="AE223" s="9">
        <f t="shared" si="1108"/>
        <v>0</v>
      </c>
      <c r="AF223" s="9"/>
      <c r="AG223" s="9"/>
      <c r="AH223" s="9"/>
      <c r="AI223" s="9">
        <f t="shared" si="1109"/>
        <v>0</v>
      </c>
      <c r="AJ223" s="46">
        <f>OON!AC223</f>
        <v>0</v>
      </c>
      <c r="AK223" s="46">
        <f>OON!AD223</f>
        <v>0</v>
      </c>
      <c r="AL223" s="46"/>
      <c r="AM223" s="46"/>
      <c r="AN223" s="46"/>
      <c r="AO223" s="46"/>
      <c r="AP223" s="46"/>
      <c r="AQ223" s="46"/>
      <c r="AR223" s="46"/>
      <c r="AS223" s="46">
        <f t="shared" si="1110"/>
        <v>0</v>
      </c>
      <c r="AT223" s="46">
        <f t="shared" si="1111"/>
        <v>0</v>
      </c>
      <c r="AU223" s="46">
        <f t="shared" si="1112"/>
        <v>0</v>
      </c>
      <c r="AV223" s="9">
        <f t="shared" si="1113"/>
        <v>545723</v>
      </c>
      <c r="AW223" s="9">
        <f t="shared" si="1114"/>
        <v>404839</v>
      </c>
      <c r="AX223" s="9">
        <f t="shared" si="1115"/>
        <v>0</v>
      </c>
      <c r="AY223" s="9">
        <f t="shared" si="1116"/>
        <v>136836</v>
      </c>
      <c r="AZ223" s="9">
        <f t="shared" si="1117"/>
        <v>4048</v>
      </c>
      <c r="BA223" s="9">
        <f t="shared" si="1118"/>
        <v>0</v>
      </c>
      <c r="BB223" s="46">
        <f t="shared" si="1119"/>
        <v>0.96430000000000005</v>
      </c>
      <c r="BC223" s="46">
        <f t="shared" si="1120"/>
        <v>0.96430000000000005</v>
      </c>
      <c r="BD223" s="46">
        <f t="shared" si="1121"/>
        <v>0</v>
      </c>
      <c r="BE223" s="169"/>
    </row>
    <row r="224" spans="1:57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94</v>
      </c>
      <c r="G224" s="7" t="s">
        <v>95</v>
      </c>
      <c r="H224" s="9">
        <f t="shared" si="1100"/>
        <v>10998</v>
      </c>
      <c r="I224" s="9">
        <v>7858</v>
      </c>
      <c r="J224" s="9"/>
      <c r="K224" s="9">
        <f t="shared" si="1101"/>
        <v>2656</v>
      </c>
      <c r="L224" s="9">
        <f t="shared" si="1102"/>
        <v>79</v>
      </c>
      <c r="M224" s="9">
        <v>405</v>
      </c>
      <c r="N224" s="105">
        <v>0.03</v>
      </c>
      <c r="O224" s="105">
        <v>0</v>
      </c>
      <c r="P224" s="105">
        <f>N224</f>
        <v>0.03</v>
      </c>
      <c r="Q224" s="9">
        <f>OON!V224+OON!W224</f>
        <v>0</v>
      </c>
      <c r="R224" s="49"/>
      <c r="S224" s="49"/>
      <c r="T224" s="49"/>
      <c r="U224" s="49"/>
      <c r="V224" s="49"/>
      <c r="W224" s="49"/>
      <c r="X224" s="9">
        <f t="shared" si="1103"/>
        <v>0</v>
      </c>
      <c r="Y224" s="9">
        <f>OON!K224</f>
        <v>0</v>
      </c>
      <c r="Z224" s="9">
        <f t="shared" si="1104"/>
        <v>0</v>
      </c>
      <c r="AA224" s="9">
        <f>OON!O224+OON!S224</f>
        <v>0</v>
      </c>
      <c r="AB224" s="9">
        <f t="shared" si="1105"/>
        <v>0</v>
      </c>
      <c r="AC224" s="9">
        <f t="shared" si="1106"/>
        <v>0</v>
      </c>
      <c r="AD224" s="9">
        <f t="shared" si="1107"/>
        <v>0</v>
      </c>
      <c r="AE224" s="9">
        <f t="shared" si="1108"/>
        <v>0</v>
      </c>
      <c r="AF224" s="49"/>
      <c r="AG224" s="49"/>
      <c r="AH224" s="49"/>
      <c r="AI224" s="9">
        <f t="shared" si="1109"/>
        <v>0</v>
      </c>
      <c r="AJ224" s="46">
        <f>OON!AC224</f>
        <v>0</v>
      </c>
      <c r="AK224" s="46">
        <f>OON!AD224</f>
        <v>0</v>
      </c>
      <c r="AL224" s="46"/>
      <c r="AM224" s="46"/>
      <c r="AN224" s="46"/>
      <c r="AO224" s="46"/>
      <c r="AP224" s="46"/>
      <c r="AQ224" s="46"/>
      <c r="AR224" s="46"/>
      <c r="AS224" s="46">
        <f t="shared" si="1110"/>
        <v>0</v>
      </c>
      <c r="AT224" s="46">
        <f t="shared" si="1111"/>
        <v>0</v>
      </c>
      <c r="AU224" s="46">
        <f t="shared" si="1112"/>
        <v>0</v>
      </c>
      <c r="AV224" s="9">
        <f t="shared" si="1113"/>
        <v>10998</v>
      </c>
      <c r="AW224" s="9">
        <f t="shared" si="1114"/>
        <v>7858</v>
      </c>
      <c r="AX224" s="9">
        <f t="shared" si="1115"/>
        <v>0</v>
      </c>
      <c r="AY224" s="9">
        <f t="shared" si="1116"/>
        <v>2656</v>
      </c>
      <c r="AZ224" s="9">
        <f t="shared" si="1117"/>
        <v>79</v>
      </c>
      <c r="BA224" s="9">
        <f t="shared" si="1118"/>
        <v>405</v>
      </c>
      <c r="BB224" s="46">
        <f t="shared" si="1119"/>
        <v>0.03</v>
      </c>
      <c r="BC224" s="46">
        <f t="shared" si="1120"/>
        <v>0</v>
      </c>
      <c r="BD224" s="46">
        <f t="shared" si="1121"/>
        <v>0.03</v>
      </c>
      <c r="BE224" s="169"/>
    </row>
    <row r="225" spans="1:57" x14ac:dyDescent="0.25">
      <c r="A225" s="29">
        <v>1468</v>
      </c>
      <c r="B225" s="30">
        <v>600099504</v>
      </c>
      <c r="C225" s="31"/>
      <c r="D225" s="32" t="s">
        <v>185</v>
      </c>
      <c r="E225" s="30"/>
      <c r="F225" s="30"/>
      <c r="G225" s="31"/>
      <c r="H225" s="50">
        <f t="shared" ref="H225:O225" si="1122">SUM(H218:H224)</f>
        <v>14631996</v>
      </c>
      <c r="I225" s="50">
        <f t="shared" si="1122"/>
        <v>10789449</v>
      </c>
      <c r="J225" s="50">
        <f t="shared" si="1122"/>
        <v>0</v>
      </c>
      <c r="K225" s="50">
        <f t="shared" si="1122"/>
        <v>3646834</v>
      </c>
      <c r="L225" s="50">
        <f t="shared" si="1122"/>
        <v>107894</v>
      </c>
      <c r="M225" s="50">
        <f t="shared" si="1122"/>
        <v>87819</v>
      </c>
      <c r="N225" s="107">
        <f t="shared" si="1122"/>
        <v>19.955700000000004</v>
      </c>
      <c r="O225" s="107">
        <f t="shared" si="1122"/>
        <v>15.623700000000001</v>
      </c>
      <c r="P225" s="107">
        <f t="shared" ref="P225" si="1123">SUM(P218:P224)</f>
        <v>4.3319999999999999</v>
      </c>
      <c r="Q225" s="50">
        <f t="shared" ref="Q225:BD225" si="1124">SUM(Q218:Q224)</f>
        <v>0</v>
      </c>
      <c r="R225" s="50">
        <f t="shared" si="1124"/>
        <v>0</v>
      </c>
      <c r="S225" s="50">
        <f t="shared" si="1124"/>
        <v>0</v>
      </c>
      <c r="T225" s="50">
        <f t="shared" si="1124"/>
        <v>0</v>
      </c>
      <c r="U225" s="50">
        <f t="shared" si="1124"/>
        <v>99890</v>
      </c>
      <c r="V225" s="50">
        <f t="shared" si="1124"/>
        <v>0</v>
      </c>
      <c r="W225" s="50">
        <f t="shared" si="1124"/>
        <v>0</v>
      </c>
      <c r="X225" s="50">
        <f t="shared" si="1124"/>
        <v>99890</v>
      </c>
      <c r="Y225" s="50">
        <f t="shared" si="1124"/>
        <v>0</v>
      </c>
      <c r="Z225" s="50">
        <f t="shared" si="1124"/>
        <v>0</v>
      </c>
      <c r="AA225" s="50">
        <f t="shared" si="1124"/>
        <v>0</v>
      </c>
      <c r="AB225" s="50">
        <f t="shared" si="1124"/>
        <v>0</v>
      </c>
      <c r="AC225" s="50">
        <f t="shared" si="1124"/>
        <v>99890</v>
      </c>
      <c r="AD225" s="50">
        <f t="shared" si="1124"/>
        <v>33763</v>
      </c>
      <c r="AE225" s="50">
        <f t="shared" si="1124"/>
        <v>999</v>
      </c>
      <c r="AF225" s="50">
        <f t="shared" si="1124"/>
        <v>0</v>
      </c>
      <c r="AG225" s="50">
        <f t="shared" si="1124"/>
        <v>0</v>
      </c>
      <c r="AH225" s="50">
        <f t="shared" si="1124"/>
        <v>0</v>
      </c>
      <c r="AI225" s="50">
        <f t="shared" si="1124"/>
        <v>0</v>
      </c>
      <c r="AJ225" s="55">
        <f t="shared" si="1124"/>
        <v>0</v>
      </c>
      <c r="AK225" s="55">
        <f t="shared" si="1124"/>
        <v>0</v>
      </c>
      <c r="AL225" s="55">
        <f t="shared" si="1124"/>
        <v>0</v>
      </c>
      <c r="AM225" s="55">
        <f t="shared" si="1124"/>
        <v>0</v>
      </c>
      <c r="AN225" s="55">
        <f t="shared" si="1124"/>
        <v>0.16</v>
      </c>
      <c r="AO225" s="55">
        <f t="shared" si="1124"/>
        <v>0</v>
      </c>
      <c r="AP225" s="55">
        <f t="shared" si="1124"/>
        <v>0</v>
      </c>
      <c r="AQ225" s="55">
        <f t="shared" si="1124"/>
        <v>0</v>
      </c>
      <c r="AR225" s="55">
        <f t="shared" si="1124"/>
        <v>0</v>
      </c>
      <c r="AS225" s="55">
        <f t="shared" si="1124"/>
        <v>0.16</v>
      </c>
      <c r="AT225" s="55">
        <f t="shared" si="1124"/>
        <v>0</v>
      </c>
      <c r="AU225" s="55">
        <f t="shared" si="1124"/>
        <v>0.16</v>
      </c>
      <c r="AV225" s="50">
        <f t="shared" si="1124"/>
        <v>14766648</v>
      </c>
      <c r="AW225" s="50">
        <f t="shared" si="1124"/>
        <v>10889339</v>
      </c>
      <c r="AX225" s="50">
        <f t="shared" si="1124"/>
        <v>0</v>
      </c>
      <c r="AY225" s="50">
        <f t="shared" si="1124"/>
        <v>3680597</v>
      </c>
      <c r="AZ225" s="50">
        <f t="shared" si="1124"/>
        <v>108893</v>
      </c>
      <c r="BA225" s="50">
        <f t="shared" si="1124"/>
        <v>87819</v>
      </c>
      <c r="BB225" s="55">
        <f t="shared" si="1124"/>
        <v>20.115700000000004</v>
      </c>
      <c r="BC225" s="55">
        <f t="shared" si="1124"/>
        <v>15.783700000000001</v>
      </c>
      <c r="BD225" s="55">
        <f t="shared" si="1124"/>
        <v>4.3319999999999999</v>
      </c>
      <c r="BE225" s="168">
        <f>AV225-H225</f>
        <v>134652</v>
      </c>
    </row>
    <row r="226" spans="1:57" x14ac:dyDescent="0.25">
      <c r="A226" s="25">
        <v>1469</v>
      </c>
      <c r="B226" s="6">
        <v>600024342</v>
      </c>
      <c r="C226" s="26">
        <v>70839999</v>
      </c>
      <c r="D226" s="27" t="s">
        <v>63</v>
      </c>
      <c r="E226" s="6">
        <v>3114</v>
      </c>
      <c r="F226" s="6" t="s">
        <v>73</v>
      </c>
      <c r="G226" s="6" t="s">
        <v>19</v>
      </c>
      <c r="H226" s="9">
        <f t="shared" ref="H226:H231" si="1125">I226+J226+K226+L226+M226</f>
        <v>6348062</v>
      </c>
      <c r="I226" s="9">
        <v>4672787</v>
      </c>
      <c r="J226" s="9"/>
      <c r="K226" s="9">
        <f t="shared" ref="K226:K231" si="1126">ROUND(I226*33.8%,0)</f>
        <v>1579402</v>
      </c>
      <c r="L226" s="9">
        <f t="shared" ref="L226:L231" si="1127">ROUND(I226*1%,0)</f>
        <v>46728</v>
      </c>
      <c r="M226" s="9">
        <v>49145</v>
      </c>
      <c r="N226" s="105">
        <f>O226+P226</f>
        <v>8.1267999999999994</v>
      </c>
      <c r="O226" s="105">
        <v>6.0217999999999998</v>
      </c>
      <c r="P226" s="105">
        <v>2.105</v>
      </c>
      <c r="Q226" s="9">
        <f>OON!V226+OON!W226</f>
        <v>0</v>
      </c>
      <c r="R226" s="28"/>
      <c r="S226" s="28"/>
      <c r="T226" s="28"/>
      <c r="U226" s="28"/>
      <c r="V226" s="28"/>
      <c r="W226" s="28"/>
      <c r="X226" s="9">
        <f t="shared" ref="X226:X231" si="1128">SUM(Q226:W226)</f>
        <v>0</v>
      </c>
      <c r="Y226" s="9">
        <f>OON!K226</f>
        <v>0</v>
      </c>
      <c r="Z226" s="9">
        <f t="shared" ref="Z226:Z231" si="1129">Q226*-1</f>
        <v>0</v>
      </c>
      <c r="AA226" s="9">
        <f>OON!O226+OON!S226</f>
        <v>0</v>
      </c>
      <c r="AB226" s="9">
        <f t="shared" ref="AB226:AB231" si="1130">SUM(Y226:AA226)</f>
        <v>0</v>
      </c>
      <c r="AC226" s="9">
        <f t="shared" ref="AC226:AC231" si="1131">X226+AB226</f>
        <v>0</v>
      </c>
      <c r="AD226" s="9">
        <f t="shared" ref="AD226:AD231" si="1132">ROUND((X226+Y226+Z226)*33.8%,0)</f>
        <v>0</v>
      </c>
      <c r="AE226" s="9">
        <f t="shared" ref="AE226:AE231" si="1133">ROUND(X226*1%,0)</f>
        <v>0</v>
      </c>
      <c r="AF226" s="28"/>
      <c r="AG226" s="28"/>
      <c r="AH226" s="28"/>
      <c r="AI226" s="9">
        <f t="shared" ref="AI226:AI231" si="1134">AF226+AG226+AH226</f>
        <v>0</v>
      </c>
      <c r="AJ226" s="46">
        <f>OON!AC226</f>
        <v>0</v>
      </c>
      <c r="AK226" s="46">
        <f>OON!AD226</f>
        <v>0</v>
      </c>
      <c r="AL226" s="46"/>
      <c r="AM226" s="46"/>
      <c r="AN226" s="46"/>
      <c r="AO226" s="46"/>
      <c r="AP226" s="46"/>
      <c r="AQ226" s="46"/>
      <c r="AR226" s="46"/>
      <c r="AS226" s="46">
        <f t="shared" ref="AS226:AS231" si="1135">AJ226+AL226+AM226+AP226+AR226+AN226</f>
        <v>0</v>
      </c>
      <c r="AT226" s="46">
        <f t="shared" ref="AT226:AT231" si="1136">AK226+AQ226+AO226</f>
        <v>0</v>
      </c>
      <c r="AU226" s="46">
        <f t="shared" ref="AU226:AU231" si="1137">AS226+AT226</f>
        <v>0</v>
      </c>
      <c r="AV226" s="9">
        <f t="shared" ref="AV226:AV231" si="1138">AW226+AX226+AY226+AZ226+BA226</f>
        <v>6348062</v>
      </c>
      <c r="AW226" s="9">
        <f t="shared" ref="AW226:AW231" si="1139">I226+X226</f>
        <v>4672787</v>
      </c>
      <c r="AX226" s="9">
        <f t="shared" ref="AX226:AX231" si="1140">J226+AB226</f>
        <v>0</v>
      </c>
      <c r="AY226" s="9">
        <f t="shared" ref="AY226:AY231" si="1141">K226+AD226</f>
        <v>1579402</v>
      </c>
      <c r="AZ226" s="9">
        <f t="shared" ref="AZ226:AZ231" si="1142">L226+AE226</f>
        <v>46728</v>
      </c>
      <c r="BA226" s="9">
        <f t="shared" ref="BA226:BA231" si="1143">M226+AI226</f>
        <v>49145</v>
      </c>
      <c r="BB226" s="46">
        <f t="shared" ref="BB226:BB231" si="1144">BC226+BD226</f>
        <v>8.1267999999999994</v>
      </c>
      <c r="BC226" s="46">
        <f t="shared" ref="BC226:BC231" si="1145">O226+AS226</f>
        <v>6.0217999999999998</v>
      </c>
      <c r="BD226" s="46">
        <f t="shared" ref="BD226:BD231" si="1146">P226+AT226</f>
        <v>2.105</v>
      </c>
      <c r="BE226" s="169"/>
    </row>
    <row r="227" spans="1:57" x14ac:dyDescent="0.25">
      <c r="A227" s="5">
        <v>1469</v>
      </c>
      <c r="B227" s="2">
        <v>600024342</v>
      </c>
      <c r="C227" s="7">
        <v>70839999</v>
      </c>
      <c r="D227" s="8" t="s">
        <v>63</v>
      </c>
      <c r="E227" s="2">
        <v>3114</v>
      </c>
      <c r="F227" s="2" t="s">
        <v>74</v>
      </c>
      <c r="G227" s="2" t="s">
        <v>19</v>
      </c>
      <c r="H227" s="9">
        <f t="shared" si="1125"/>
        <v>1871466</v>
      </c>
      <c r="I227" s="9">
        <v>1388328</v>
      </c>
      <c r="J227" s="9"/>
      <c r="K227" s="9">
        <f t="shared" si="1126"/>
        <v>469255</v>
      </c>
      <c r="L227" s="9">
        <f t="shared" si="1127"/>
        <v>13883</v>
      </c>
      <c r="M227" s="9">
        <v>0</v>
      </c>
      <c r="N227" s="105">
        <f>O227+P227</f>
        <v>4</v>
      </c>
      <c r="O227" s="105">
        <v>4</v>
      </c>
      <c r="P227" s="105">
        <v>0</v>
      </c>
      <c r="Q227" s="9">
        <f>OON!V227+OON!W227</f>
        <v>0</v>
      </c>
      <c r="R227" s="9"/>
      <c r="S227" s="9"/>
      <c r="T227" s="9"/>
      <c r="U227" s="9"/>
      <c r="V227" s="9"/>
      <c r="W227" s="9"/>
      <c r="X227" s="9">
        <f t="shared" si="1128"/>
        <v>0</v>
      </c>
      <c r="Y227" s="9">
        <f>OON!K227</f>
        <v>0</v>
      </c>
      <c r="Z227" s="9">
        <f t="shared" si="1129"/>
        <v>0</v>
      </c>
      <c r="AA227" s="9">
        <f>OON!O227+OON!S227</f>
        <v>0</v>
      </c>
      <c r="AB227" s="9">
        <f t="shared" si="1130"/>
        <v>0</v>
      </c>
      <c r="AC227" s="9">
        <f t="shared" si="1131"/>
        <v>0</v>
      </c>
      <c r="AD227" s="9">
        <f t="shared" si="1132"/>
        <v>0</v>
      </c>
      <c r="AE227" s="9">
        <f t="shared" si="1133"/>
        <v>0</v>
      </c>
      <c r="AF227" s="9"/>
      <c r="AG227" s="9"/>
      <c r="AH227" s="9"/>
      <c r="AI227" s="9">
        <f t="shared" si="1134"/>
        <v>0</v>
      </c>
      <c r="AJ227" s="46">
        <f>OON!AC227</f>
        <v>0</v>
      </c>
      <c r="AK227" s="46">
        <f>OON!AD227</f>
        <v>0</v>
      </c>
      <c r="AL227" s="46"/>
      <c r="AM227" s="46"/>
      <c r="AN227" s="46"/>
      <c r="AO227" s="46"/>
      <c r="AP227" s="46"/>
      <c r="AQ227" s="46"/>
      <c r="AR227" s="46"/>
      <c r="AS227" s="46">
        <f t="shared" si="1135"/>
        <v>0</v>
      </c>
      <c r="AT227" s="46">
        <f t="shared" si="1136"/>
        <v>0</v>
      </c>
      <c r="AU227" s="46">
        <f t="shared" si="1137"/>
        <v>0</v>
      </c>
      <c r="AV227" s="9">
        <f t="shared" si="1138"/>
        <v>1871466</v>
      </c>
      <c r="AW227" s="9">
        <f t="shared" si="1139"/>
        <v>1388328</v>
      </c>
      <c r="AX227" s="9">
        <f t="shared" si="1140"/>
        <v>0</v>
      </c>
      <c r="AY227" s="9">
        <f t="shared" si="1141"/>
        <v>469255</v>
      </c>
      <c r="AZ227" s="9">
        <f t="shared" si="1142"/>
        <v>13883</v>
      </c>
      <c r="BA227" s="9">
        <f t="shared" si="1143"/>
        <v>0</v>
      </c>
      <c r="BB227" s="46">
        <f t="shared" si="1144"/>
        <v>4</v>
      </c>
      <c r="BC227" s="46">
        <f t="shared" si="1145"/>
        <v>4</v>
      </c>
      <c r="BD227" s="46">
        <f t="shared" si="1146"/>
        <v>0</v>
      </c>
      <c r="BE227" s="169"/>
    </row>
    <row r="228" spans="1:57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19">
        <v>3114</v>
      </c>
      <c r="F228" s="19" t="s">
        <v>109</v>
      </c>
      <c r="G228" s="19" t="s">
        <v>95</v>
      </c>
      <c r="H228" s="9">
        <f t="shared" si="1125"/>
        <v>0</v>
      </c>
      <c r="I228" s="9"/>
      <c r="J228" s="9"/>
      <c r="K228" s="9">
        <f t="shared" si="1126"/>
        <v>0</v>
      </c>
      <c r="L228" s="9">
        <f t="shared" si="1127"/>
        <v>0</v>
      </c>
      <c r="M228" s="9"/>
      <c r="N228" s="105"/>
      <c r="O228" s="105"/>
      <c r="P228" s="105"/>
      <c r="Q228" s="9">
        <f>OON!V228+OON!W228</f>
        <v>0</v>
      </c>
      <c r="R228" s="49"/>
      <c r="S228" s="49"/>
      <c r="T228" s="49"/>
      <c r="U228" s="49"/>
      <c r="V228" s="49"/>
      <c r="W228" s="49"/>
      <c r="X228" s="9">
        <f t="shared" si="1128"/>
        <v>0</v>
      </c>
      <c r="Y228" s="9">
        <f>OON!K228</f>
        <v>0</v>
      </c>
      <c r="Z228" s="9">
        <f t="shared" si="1129"/>
        <v>0</v>
      </c>
      <c r="AA228" s="9">
        <f>OON!O228+OON!S228</f>
        <v>0</v>
      </c>
      <c r="AB228" s="9">
        <f t="shared" si="1130"/>
        <v>0</v>
      </c>
      <c r="AC228" s="9">
        <f t="shared" si="1131"/>
        <v>0</v>
      </c>
      <c r="AD228" s="9">
        <f t="shared" si="1132"/>
        <v>0</v>
      </c>
      <c r="AE228" s="9">
        <f t="shared" si="1133"/>
        <v>0</v>
      </c>
      <c r="AF228" s="49"/>
      <c r="AG228" s="49"/>
      <c r="AH228" s="49"/>
      <c r="AI228" s="9">
        <f t="shared" si="1134"/>
        <v>0</v>
      </c>
      <c r="AJ228" s="46">
        <f>OON!AC228</f>
        <v>0</v>
      </c>
      <c r="AK228" s="46">
        <f>OON!AD228</f>
        <v>0</v>
      </c>
      <c r="AL228" s="46"/>
      <c r="AM228" s="46"/>
      <c r="AN228" s="46"/>
      <c r="AO228" s="46"/>
      <c r="AP228" s="46"/>
      <c r="AQ228" s="46"/>
      <c r="AR228" s="46"/>
      <c r="AS228" s="46">
        <f t="shared" si="1135"/>
        <v>0</v>
      </c>
      <c r="AT228" s="46">
        <f t="shared" si="1136"/>
        <v>0</v>
      </c>
      <c r="AU228" s="46">
        <f t="shared" si="1137"/>
        <v>0</v>
      </c>
      <c r="AV228" s="9">
        <f t="shared" si="1138"/>
        <v>0</v>
      </c>
      <c r="AW228" s="9">
        <f t="shared" si="1139"/>
        <v>0</v>
      </c>
      <c r="AX228" s="9">
        <f t="shared" si="1140"/>
        <v>0</v>
      </c>
      <c r="AY228" s="9">
        <f t="shared" si="1141"/>
        <v>0</v>
      </c>
      <c r="AZ228" s="9">
        <f t="shared" si="1142"/>
        <v>0</v>
      </c>
      <c r="BA228" s="9">
        <f t="shared" si="1143"/>
        <v>0</v>
      </c>
      <c r="BB228" s="46">
        <f t="shared" si="1144"/>
        <v>0</v>
      </c>
      <c r="BC228" s="46">
        <f t="shared" si="1145"/>
        <v>0</v>
      </c>
      <c r="BD228" s="46">
        <f t="shared" si="1146"/>
        <v>0</v>
      </c>
      <c r="BE228" s="169"/>
    </row>
    <row r="229" spans="1:57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2">
        <v>3141</v>
      </c>
      <c r="F229" s="2" t="s">
        <v>20</v>
      </c>
      <c r="G229" s="7" t="s">
        <v>95</v>
      </c>
      <c r="H229" s="9">
        <f t="shared" si="1125"/>
        <v>123822</v>
      </c>
      <c r="I229" s="9">
        <v>91175</v>
      </c>
      <c r="J229" s="9"/>
      <c r="K229" s="9">
        <f t="shared" si="1126"/>
        <v>30817</v>
      </c>
      <c r="L229" s="9">
        <f t="shared" si="1127"/>
        <v>912</v>
      </c>
      <c r="M229" s="9">
        <v>918</v>
      </c>
      <c r="N229" s="105">
        <v>0.28999999999999998</v>
      </c>
      <c r="O229" s="105">
        <v>0</v>
      </c>
      <c r="P229" s="105">
        <f>N229</f>
        <v>0.28999999999999998</v>
      </c>
      <c r="Q229" s="9">
        <f>OON!V229+OON!W229</f>
        <v>0</v>
      </c>
      <c r="R229" s="49"/>
      <c r="S229" s="49"/>
      <c r="T229" s="49"/>
      <c r="U229" s="49"/>
      <c r="V229" s="49"/>
      <c r="W229" s="49"/>
      <c r="X229" s="9">
        <f t="shared" si="1128"/>
        <v>0</v>
      </c>
      <c r="Y229" s="9">
        <f>OON!K229</f>
        <v>0</v>
      </c>
      <c r="Z229" s="9">
        <f t="shared" si="1129"/>
        <v>0</v>
      </c>
      <c r="AA229" s="9">
        <f>OON!O229+OON!S229</f>
        <v>0</v>
      </c>
      <c r="AB229" s="9">
        <f t="shared" si="1130"/>
        <v>0</v>
      </c>
      <c r="AC229" s="9">
        <f t="shared" si="1131"/>
        <v>0</v>
      </c>
      <c r="AD229" s="9">
        <f t="shared" si="1132"/>
        <v>0</v>
      </c>
      <c r="AE229" s="9">
        <f t="shared" si="1133"/>
        <v>0</v>
      </c>
      <c r="AF229" s="49"/>
      <c r="AG229" s="49"/>
      <c r="AH229" s="49"/>
      <c r="AI229" s="9">
        <f t="shared" si="1134"/>
        <v>0</v>
      </c>
      <c r="AJ229" s="46">
        <f>OON!AC229</f>
        <v>0</v>
      </c>
      <c r="AK229" s="46">
        <f>OON!AD229</f>
        <v>0</v>
      </c>
      <c r="AL229" s="46"/>
      <c r="AM229" s="46"/>
      <c r="AN229" s="46"/>
      <c r="AO229" s="46"/>
      <c r="AP229" s="46"/>
      <c r="AQ229" s="46"/>
      <c r="AR229" s="46"/>
      <c r="AS229" s="46">
        <f t="shared" si="1135"/>
        <v>0</v>
      </c>
      <c r="AT229" s="46">
        <f t="shared" si="1136"/>
        <v>0</v>
      </c>
      <c r="AU229" s="46">
        <f t="shared" si="1137"/>
        <v>0</v>
      </c>
      <c r="AV229" s="9">
        <f t="shared" si="1138"/>
        <v>123822</v>
      </c>
      <c r="AW229" s="9">
        <f t="shared" si="1139"/>
        <v>91175</v>
      </c>
      <c r="AX229" s="9">
        <f t="shared" si="1140"/>
        <v>0</v>
      </c>
      <c r="AY229" s="9">
        <f t="shared" si="1141"/>
        <v>30817</v>
      </c>
      <c r="AZ229" s="9">
        <f t="shared" si="1142"/>
        <v>912</v>
      </c>
      <c r="BA229" s="9">
        <f t="shared" si="1143"/>
        <v>918</v>
      </c>
      <c r="BB229" s="46">
        <f t="shared" si="1144"/>
        <v>0.28999999999999998</v>
      </c>
      <c r="BC229" s="46">
        <f t="shared" si="1145"/>
        <v>0</v>
      </c>
      <c r="BD229" s="46">
        <f t="shared" si="1146"/>
        <v>0.28999999999999998</v>
      </c>
      <c r="BE229" s="169"/>
    </row>
    <row r="230" spans="1:57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3143</v>
      </c>
      <c r="F230" s="2" t="s">
        <v>54</v>
      </c>
      <c r="G230" s="2" t="s">
        <v>19</v>
      </c>
      <c r="H230" s="9">
        <f t="shared" si="1125"/>
        <v>459797</v>
      </c>
      <c r="I230" s="9">
        <v>341096</v>
      </c>
      <c r="J230" s="9"/>
      <c r="K230" s="9">
        <f t="shared" si="1126"/>
        <v>115290</v>
      </c>
      <c r="L230" s="9">
        <f t="shared" si="1127"/>
        <v>3411</v>
      </c>
      <c r="M230" s="9">
        <v>0</v>
      </c>
      <c r="N230" s="105">
        <f>O230+P230</f>
        <v>0.87819999999999998</v>
      </c>
      <c r="O230" s="105">
        <v>0.87819999999999998</v>
      </c>
      <c r="P230" s="105">
        <v>0</v>
      </c>
      <c r="Q230" s="9">
        <f>OON!V230+OON!W230</f>
        <v>0</v>
      </c>
      <c r="R230" s="9"/>
      <c r="S230" s="9"/>
      <c r="T230" s="9"/>
      <c r="U230" s="9"/>
      <c r="V230" s="9"/>
      <c r="W230" s="9"/>
      <c r="X230" s="9">
        <f t="shared" si="1128"/>
        <v>0</v>
      </c>
      <c r="Y230" s="9">
        <f>OON!K230</f>
        <v>0</v>
      </c>
      <c r="Z230" s="9">
        <f t="shared" si="1129"/>
        <v>0</v>
      </c>
      <c r="AA230" s="9">
        <f>OON!O230+OON!S230</f>
        <v>0</v>
      </c>
      <c r="AB230" s="9">
        <f t="shared" si="1130"/>
        <v>0</v>
      </c>
      <c r="AC230" s="9">
        <f t="shared" si="1131"/>
        <v>0</v>
      </c>
      <c r="AD230" s="9">
        <f t="shared" si="1132"/>
        <v>0</v>
      </c>
      <c r="AE230" s="9">
        <f t="shared" si="1133"/>
        <v>0</v>
      </c>
      <c r="AF230" s="9"/>
      <c r="AG230" s="9"/>
      <c r="AH230" s="9"/>
      <c r="AI230" s="9">
        <f t="shared" si="1134"/>
        <v>0</v>
      </c>
      <c r="AJ230" s="46">
        <f>OON!AC230</f>
        <v>0</v>
      </c>
      <c r="AK230" s="46">
        <f>OON!AD230</f>
        <v>0</v>
      </c>
      <c r="AL230" s="46"/>
      <c r="AM230" s="46"/>
      <c r="AN230" s="46"/>
      <c r="AO230" s="46"/>
      <c r="AP230" s="46"/>
      <c r="AQ230" s="46"/>
      <c r="AR230" s="46"/>
      <c r="AS230" s="46">
        <f t="shared" si="1135"/>
        <v>0</v>
      </c>
      <c r="AT230" s="46">
        <f t="shared" si="1136"/>
        <v>0</v>
      </c>
      <c r="AU230" s="46">
        <f t="shared" si="1137"/>
        <v>0</v>
      </c>
      <c r="AV230" s="9">
        <f t="shared" si="1138"/>
        <v>459797</v>
      </c>
      <c r="AW230" s="9">
        <f t="shared" si="1139"/>
        <v>341096</v>
      </c>
      <c r="AX230" s="9">
        <f t="shared" si="1140"/>
        <v>0</v>
      </c>
      <c r="AY230" s="9">
        <f t="shared" si="1141"/>
        <v>115290</v>
      </c>
      <c r="AZ230" s="9">
        <f t="shared" si="1142"/>
        <v>3411</v>
      </c>
      <c r="BA230" s="9">
        <f t="shared" si="1143"/>
        <v>0</v>
      </c>
      <c r="BB230" s="46">
        <f t="shared" si="1144"/>
        <v>0.87819999999999998</v>
      </c>
      <c r="BC230" s="46">
        <f t="shared" si="1145"/>
        <v>0.87819999999999998</v>
      </c>
      <c r="BD230" s="46">
        <f t="shared" si="1146"/>
        <v>0</v>
      </c>
      <c r="BE230" s="169"/>
    </row>
    <row r="231" spans="1:57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94</v>
      </c>
      <c r="G231" s="7" t="s">
        <v>95</v>
      </c>
      <c r="H231" s="9">
        <f t="shared" si="1125"/>
        <v>10265</v>
      </c>
      <c r="I231" s="9">
        <v>7335</v>
      </c>
      <c r="J231" s="9"/>
      <c r="K231" s="9">
        <f t="shared" si="1126"/>
        <v>2479</v>
      </c>
      <c r="L231" s="9">
        <f t="shared" si="1127"/>
        <v>73</v>
      </c>
      <c r="M231" s="9">
        <v>378</v>
      </c>
      <c r="N231" s="105">
        <v>0.03</v>
      </c>
      <c r="O231" s="105">
        <v>0</v>
      </c>
      <c r="P231" s="105">
        <f>N231</f>
        <v>0.03</v>
      </c>
      <c r="Q231" s="9">
        <f>OON!V231+OON!W231</f>
        <v>0</v>
      </c>
      <c r="R231" s="49"/>
      <c r="S231" s="49"/>
      <c r="T231" s="49"/>
      <c r="U231" s="49"/>
      <c r="V231" s="49"/>
      <c r="W231" s="49"/>
      <c r="X231" s="9">
        <f t="shared" si="1128"/>
        <v>0</v>
      </c>
      <c r="Y231" s="9">
        <f>OON!K231</f>
        <v>0</v>
      </c>
      <c r="Z231" s="9">
        <f t="shared" si="1129"/>
        <v>0</v>
      </c>
      <c r="AA231" s="9">
        <f>OON!O231+OON!S231</f>
        <v>0</v>
      </c>
      <c r="AB231" s="9">
        <f t="shared" si="1130"/>
        <v>0</v>
      </c>
      <c r="AC231" s="9">
        <f t="shared" si="1131"/>
        <v>0</v>
      </c>
      <c r="AD231" s="9">
        <f t="shared" si="1132"/>
        <v>0</v>
      </c>
      <c r="AE231" s="9">
        <f t="shared" si="1133"/>
        <v>0</v>
      </c>
      <c r="AF231" s="49"/>
      <c r="AG231" s="49"/>
      <c r="AH231" s="49"/>
      <c r="AI231" s="9">
        <f t="shared" si="1134"/>
        <v>0</v>
      </c>
      <c r="AJ231" s="46">
        <f>OON!AC231</f>
        <v>0</v>
      </c>
      <c r="AK231" s="46">
        <f>OON!AD231</f>
        <v>0</v>
      </c>
      <c r="AL231" s="46"/>
      <c r="AM231" s="46"/>
      <c r="AN231" s="46"/>
      <c r="AO231" s="46"/>
      <c r="AP231" s="46"/>
      <c r="AQ231" s="46"/>
      <c r="AR231" s="46"/>
      <c r="AS231" s="46">
        <f t="shared" si="1135"/>
        <v>0</v>
      </c>
      <c r="AT231" s="46">
        <f t="shared" si="1136"/>
        <v>0</v>
      </c>
      <c r="AU231" s="46">
        <f t="shared" si="1137"/>
        <v>0</v>
      </c>
      <c r="AV231" s="9">
        <f t="shared" si="1138"/>
        <v>10265</v>
      </c>
      <c r="AW231" s="9">
        <f t="shared" si="1139"/>
        <v>7335</v>
      </c>
      <c r="AX231" s="9">
        <f t="shared" si="1140"/>
        <v>0</v>
      </c>
      <c r="AY231" s="9">
        <f t="shared" si="1141"/>
        <v>2479</v>
      </c>
      <c r="AZ231" s="9">
        <f t="shared" si="1142"/>
        <v>73</v>
      </c>
      <c r="BA231" s="9">
        <f t="shared" si="1143"/>
        <v>378</v>
      </c>
      <c r="BB231" s="46">
        <f t="shared" si="1144"/>
        <v>0.03</v>
      </c>
      <c r="BC231" s="46">
        <f t="shared" si="1145"/>
        <v>0</v>
      </c>
      <c r="BD231" s="46">
        <f t="shared" si="1146"/>
        <v>0.03</v>
      </c>
      <c r="BE231" s="169"/>
    </row>
    <row r="232" spans="1:57" x14ac:dyDescent="0.25">
      <c r="A232" s="29">
        <v>1469</v>
      </c>
      <c r="B232" s="30">
        <v>600024342</v>
      </c>
      <c r="C232" s="31"/>
      <c r="D232" s="32" t="s">
        <v>186</v>
      </c>
      <c r="E232" s="30"/>
      <c r="F232" s="30"/>
      <c r="G232" s="31"/>
      <c r="H232" s="50">
        <f t="shared" ref="H232:O232" si="1147">SUM(H226:H231)</f>
        <v>8813412</v>
      </c>
      <c r="I232" s="50">
        <f t="shared" si="1147"/>
        <v>6500721</v>
      </c>
      <c r="J232" s="50">
        <f t="shared" si="1147"/>
        <v>0</v>
      </c>
      <c r="K232" s="50">
        <f t="shared" si="1147"/>
        <v>2197243</v>
      </c>
      <c r="L232" s="50">
        <f t="shared" si="1147"/>
        <v>65007</v>
      </c>
      <c r="M232" s="50">
        <f t="shared" si="1147"/>
        <v>50441</v>
      </c>
      <c r="N232" s="107">
        <f t="shared" si="1147"/>
        <v>13.324999999999998</v>
      </c>
      <c r="O232" s="107">
        <f t="shared" si="1147"/>
        <v>10.899999999999999</v>
      </c>
      <c r="P232" s="107">
        <f t="shared" ref="P232" si="1148">SUM(P226:P231)</f>
        <v>2.4249999999999998</v>
      </c>
      <c r="Q232" s="50">
        <f t="shared" ref="Q232:BD232" si="1149">SUM(Q226:Q231)</f>
        <v>0</v>
      </c>
      <c r="R232" s="50">
        <f t="shared" si="1149"/>
        <v>0</v>
      </c>
      <c r="S232" s="50">
        <f t="shared" si="1149"/>
        <v>0</v>
      </c>
      <c r="T232" s="50">
        <f t="shared" si="1149"/>
        <v>0</v>
      </c>
      <c r="U232" s="50">
        <f t="shared" si="1149"/>
        <v>0</v>
      </c>
      <c r="V232" s="50">
        <f t="shared" si="1149"/>
        <v>0</v>
      </c>
      <c r="W232" s="50">
        <f t="shared" si="1149"/>
        <v>0</v>
      </c>
      <c r="X232" s="50">
        <f t="shared" si="1149"/>
        <v>0</v>
      </c>
      <c r="Y232" s="50">
        <f t="shared" si="1149"/>
        <v>0</v>
      </c>
      <c r="Z232" s="50">
        <f t="shared" si="1149"/>
        <v>0</v>
      </c>
      <c r="AA232" s="50">
        <f t="shared" si="1149"/>
        <v>0</v>
      </c>
      <c r="AB232" s="50">
        <f t="shared" si="1149"/>
        <v>0</v>
      </c>
      <c r="AC232" s="50">
        <f t="shared" si="1149"/>
        <v>0</v>
      </c>
      <c r="AD232" s="50">
        <f t="shared" si="1149"/>
        <v>0</v>
      </c>
      <c r="AE232" s="50">
        <f t="shared" si="1149"/>
        <v>0</v>
      </c>
      <c r="AF232" s="50">
        <f t="shared" si="1149"/>
        <v>0</v>
      </c>
      <c r="AG232" s="50">
        <f t="shared" si="1149"/>
        <v>0</v>
      </c>
      <c r="AH232" s="50">
        <f t="shared" si="1149"/>
        <v>0</v>
      </c>
      <c r="AI232" s="50">
        <f t="shared" si="1149"/>
        <v>0</v>
      </c>
      <c r="AJ232" s="55">
        <f t="shared" si="1149"/>
        <v>0</v>
      </c>
      <c r="AK232" s="55">
        <f t="shared" si="1149"/>
        <v>0</v>
      </c>
      <c r="AL232" s="55">
        <f t="shared" si="1149"/>
        <v>0</v>
      </c>
      <c r="AM232" s="55">
        <f t="shared" si="1149"/>
        <v>0</v>
      </c>
      <c r="AN232" s="55">
        <f t="shared" si="1149"/>
        <v>0</v>
      </c>
      <c r="AO232" s="55">
        <f t="shared" si="1149"/>
        <v>0</v>
      </c>
      <c r="AP232" s="55">
        <f t="shared" si="1149"/>
        <v>0</v>
      </c>
      <c r="AQ232" s="55">
        <f t="shared" si="1149"/>
        <v>0</v>
      </c>
      <c r="AR232" s="55">
        <f t="shared" si="1149"/>
        <v>0</v>
      </c>
      <c r="AS232" s="55">
        <f t="shared" si="1149"/>
        <v>0</v>
      </c>
      <c r="AT232" s="55">
        <f t="shared" si="1149"/>
        <v>0</v>
      </c>
      <c r="AU232" s="55">
        <f t="shared" si="1149"/>
        <v>0</v>
      </c>
      <c r="AV232" s="50">
        <f t="shared" si="1149"/>
        <v>8813412</v>
      </c>
      <c r="AW232" s="50">
        <f t="shared" si="1149"/>
        <v>6500721</v>
      </c>
      <c r="AX232" s="50">
        <f t="shared" si="1149"/>
        <v>0</v>
      </c>
      <c r="AY232" s="50">
        <f t="shared" si="1149"/>
        <v>2197243</v>
      </c>
      <c r="AZ232" s="50">
        <f t="shared" si="1149"/>
        <v>65007</v>
      </c>
      <c r="BA232" s="50">
        <f t="shared" si="1149"/>
        <v>50441</v>
      </c>
      <c r="BB232" s="55">
        <f t="shared" si="1149"/>
        <v>13.324999999999998</v>
      </c>
      <c r="BC232" s="55">
        <f t="shared" si="1149"/>
        <v>10.899999999999999</v>
      </c>
      <c r="BD232" s="55">
        <f t="shared" si="1149"/>
        <v>2.4249999999999998</v>
      </c>
      <c r="BE232" s="168">
        <f>AV232-H232</f>
        <v>0</v>
      </c>
    </row>
    <row r="233" spans="1:57" x14ac:dyDescent="0.25">
      <c r="A233" s="25">
        <v>1470</v>
      </c>
      <c r="B233" s="6">
        <v>600028828</v>
      </c>
      <c r="C233" s="26">
        <v>49864360</v>
      </c>
      <c r="D233" s="27" t="s">
        <v>97</v>
      </c>
      <c r="E233" s="6">
        <v>3133</v>
      </c>
      <c r="F233" s="6" t="s">
        <v>64</v>
      </c>
      <c r="G233" s="26" t="s">
        <v>95</v>
      </c>
      <c r="H233" s="9">
        <f t="shared" ref="H233:H235" si="1150">I233+J233+K233+L233+M233</f>
        <v>10864694</v>
      </c>
      <c r="I233" s="9">
        <v>8016266</v>
      </c>
      <c r="J233" s="9"/>
      <c r="K233" s="9">
        <f t="shared" ref="K233:K235" si="1151">ROUND(I233*33.8%,0)</f>
        <v>2709498</v>
      </c>
      <c r="L233" s="9">
        <f t="shared" ref="L233:L235" si="1152">ROUND(I233*1%,0)</f>
        <v>80163</v>
      </c>
      <c r="M233" s="9">
        <v>58767</v>
      </c>
      <c r="N233" s="105">
        <v>15.8</v>
      </c>
      <c r="O233" s="105">
        <v>9.92</v>
      </c>
      <c r="P233" s="105">
        <f>N233-O233</f>
        <v>5.8800000000000008</v>
      </c>
      <c r="Q233" s="9">
        <f>OON!V233+OON!W233</f>
        <v>-260000</v>
      </c>
      <c r="R233" s="61"/>
      <c r="S233" s="61"/>
      <c r="T233" s="61"/>
      <c r="U233" s="61"/>
      <c r="V233" s="61"/>
      <c r="W233" s="61"/>
      <c r="X233" s="9">
        <f t="shared" ref="X233:X235" si="1153">SUM(Q233:W233)</f>
        <v>-260000</v>
      </c>
      <c r="Y233" s="9">
        <f>OON!K233</f>
        <v>0</v>
      </c>
      <c r="Z233" s="9">
        <f t="shared" ref="Z233:Z235" si="1154">Q233*-1</f>
        <v>260000</v>
      </c>
      <c r="AA233" s="9">
        <f>OON!O233+OON!S233</f>
        <v>0</v>
      </c>
      <c r="AB233" s="9">
        <f t="shared" ref="AB233:AB235" si="1155">SUM(Y233:AA233)</f>
        <v>260000</v>
      </c>
      <c r="AC233" s="9">
        <f t="shared" ref="AC233:AC235" si="1156">X233+AB233</f>
        <v>0</v>
      </c>
      <c r="AD233" s="9">
        <f t="shared" ref="AD233:AD235" si="1157">ROUND((X233+Y233+Z233)*33.8%,0)</f>
        <v>0</v>
      </c>
      <c r="AE233" s="9">
        <f t="shared" ref="AE233:AE235" si="1158">ROUND(X233*1%,0)</f>
        <v>-2600</v>
      </c>
      <c r="AF233" s="61"/>
      <c r="AG233" s="61"/>
      <c r="AH233" s="61"/>
      <c r="AI233" s="9">
        <f t="shared" ref="AI233:AI235" si="1159">AF233+AG233+AH233</f>
        <v>0</v>
      </c>
      <c r="AJ233" s="46">
        <f>OON!AC233</f>
        <v>0</v>
      </c>
      <c r="AK233" s="46">
        <f>OON!AD233</f>
        <v>0</v>
      </c>
      <c r="AL233" s="46"/>
      <c r="AM233" s="46"/>
      <c r="AN233" s="46"/>
      <c r="AO233" s="46"/>
      <c r="AP233" s="46"/>
      <c r="AQ233" s="46"/>
      <c r="AR233" s="46"/>
      <c r="AS233" s="46">
        <f t="shared" ref="AS233:AS235" si="1160">AJ233+AL233+AM233+AP233+AR233+AN233</f>
        <v>0</v>
      </c>
      <c r="AT233" s="46">
        <f t="shared" ref="AT233:AT235" si="1161">AK233+AQ233+AO233</f>
        <v>0</v>
      </c>
      <c r="AU233" s="46">
        <f t="shared" ref="AU233:AU235" si="1162">AS233+AT233</f>
        <v>0</v>
      </c>
      <c r="AV233" s="9">
        <f t="shared" ref="AV233:AV235" si="1163">AW233+AX233+AY233+AZ233+BA233</f>
        <v>10862094</v>
      </c>
      <c r="AW233" s="9">
        <f t="shared" ref="AW233:AW235" si="1164">I233+X233</f>
        <v>7756266</v>
      </c>
      <c r="AX233" s="9">
        <f t="shared" ref="AX233:AX235" si="1165">J233+AB233</f>
        <v>260000</v>
      </c>
      <c r="AY233" s="9">
        <f t="shared" ref="AY233:AY235" si="1166">K233+AD233</f>
        <v>2709498</v>
      </c>
      <c r="AZ233" s="9">
        <f t="shared" ref="AZ233:AZ235" si="1167">L233+AE233</f>
        <v>77563</v>
      </c>
      <c r="BA233" s="9">
        <f t="shared" ref="BA233:BA235" si="1168">M233+AI233</f>
        <v>58767</v>
      </c>
      <c r="BB233" s="46">
        <f t="shared" ref="BB233:BB235" si="1169">BC233+BD233</f>
        <v>15.8</v>
      </c>
      <c r="BC233" s="46">
        <f t="shared" ref="BC233:BC235" si="1170">O233+AS233</f>
        <v>9.92</v>
      </c>
      <c r="BD233" s="46">
        <f t="shared" ref="BD233:BD235" si="1171">P233+AT233</f>
        <v>5.8800000000000008</v>
      </c>
      <c r="BE233" s="169"/>
    </row>
    <row r="234" spans="1:57" x14ac:dyDescent="0.25">
      <c r="A234" s="5">
        <v>1470</v>
      </c>
      <c r="B234" s="2">
        <v>600028828</v>
      </c>
      <c r="C234" s="7">
        <v>49864360</v>
      </c>
      <c r="D234" s="8" t="s">
        <v>97</v>
      </c>
      <c r="E234" s="19">
        <v>3133</v>
      </c>
      <c r="F234" s="19" t="s">
        <v>109</v>
      </c>
      <c r="G234" s="19" t="s">
        <v>95</v>
      </c>
      <c r="H234" s="9">
        <f t="shared" si="1150"/>
        <v>0</v>
      </c>
      <c r="I234" s="9"/>
      <c r="J234" s="9"/>
      <c r="K234" s="9">
        <f t="shared" si="1151"/>
        <v>0</v>
      </c>
      <c r="L234" s="9">
        <f t="shared" si="1152"/>
        <v>0</v>
      </c>
      <c r="M234" s="9"/>
      <c r="N234" s="105"/>
      <c r="O234" s="105"/>
      <c r="P234" s="105"/>
      <c r="Q234" s="9">
        <f>OON!V234+OON!W234</f>
        <v>0</v>
      </c>
      <c r="R234" s="49"/>
      <c r="S234" s="49"/>
      <c r="T234" s="49"/>
      <c r="U234" s="49"/>
      <c r="V234" s="49"/>
      <c r="W234" s="49"/>
      <c r="X234" s="9">
        <f t="shared" si="1153"/>
        <v>0</v>
      </c>
      <c r="Y234" s="9">
        <f>OON!K234</f>
        <v>0</v>
      </c>
      <c r="Z234" s="9">
        <f t="shared" si="1154"/>
        <v>0</v>
      </c>
      <c r="AA234" s="9">
        <f>OON!O234+OON!S234</f>
        <v>0</v>
      </c>
      <c r="AB234" s="9">
        <f t="shared" si="1155"/>
        <v>0</v>
      </c>
      <c r="AC234" s="9">
        <f t="shared" si="1156"/>
        <v>0</v>
      </c>
      <c r="AD234" s="9">
        <f t="shared" si="1157"/>
        <v>0</v>
      </c>
      <c r="AE234" s="9">
        <f t="shared" si="1158"/>
        <v>0</v>
      </c>
      <c r="AF234" s="49"/>
      <c r="AG234" s="49"/>
      <c r="AH234" s="49"/>
      <c r="AI234" s="9">
        <f t="shared" si="1159"/>
        <v>0</v>
      </c>
      <c r="AJ234" s="46">
        <f>OON!AC234</f>
        <v>0</v>
      </c>
      <c r="AK234" s="46">
        <f>OON!AD234</f>
        <v>0</v>
      </c>
      <c r="AL234" s="46"/>
      <c r="AM234" s="46"/>
      <c r="AN234" s="46"/>
      <c r="AO234" s="46"/>
      <c r="AP234" s="46"/>
      <c r="AQ234" s="46"/>
      <c r="AR234" s="46"/>
      <c r="AS234" s="46">
        <f t="shared" si="1160"/>
        <v>0</v>
      </c>
      <c r="AT234" s="46">
        <f t="shared" si="1161"/>
        <v>0</v>
      </c>
      <c r="AU234" s="46">
        <f t="shared" si="1162"/>
        <v>0</v>
      </c>
      <c r="AV234" s="9">
        <f t="shared" si="1163"/>
        <v>0</v>
      </c>
      <c r="AW234" s="9">
        <f t="shared" si="1164"/>
        <v>0</v>
      </c>
      <c r="AX234" s="9">
        <f t="shared" si="1165"/>
        <v>0</v>
      </c>
      <c r="AY234" s="9">
        <f t="shared" si="1166"/>
        <v>0</v>
      </c>
      <c r="AZ234" s="9">
        <f t="shared" si="1167"/>
        <v>0</v>
      </c>
      <c r="BA234" s="9">
        <f t="shared" si="1168"/>
        <v>0</v>
      </c>
      <c r="BB234" s="46">
        <f t="shared" si="1169"/>
        <v>0</v>
      </c>
      <c r="BC234" s="46">
        <f t="shared" si="1170"/>
        <v>0</v>
      </c>
      <c r="BD234" s="46">
        <f t="shared" si="1171"/>
        <v>0</v>
      </c>
      <c r="BE234" s="169"/>
    </row>
    <row r="235" spans="1:57" x14ac:dyDescent="0.25">
      <c r="A235" s="5">
        <v>1470</v>
      </c>
      <c r="B235" s="2">
        <v>600028828</v>
      </c>
      <c r="C235" s="7">
        <v>49864360</v>
      </c>
      <c r="D235" s="8" t="s">
        <v>97</v>
      </c>
      <c r="E235" s="2">
        <v>3141</v>
      </c>
      <c r="F235" s="2" t="s">
        <v>20</v>
      </c>
      <c r="G235" s="7" t="s">
        <v>95</v>
      </c>
      <c r="H235" s="9">
        <f t="shared" si="1150"/>
        <v>341972</v>
      </c>
      <c r="I235" s="9">
        <v>252604</v>
      </c>
      <c r="J235" s="9"/>
      <c r="K235" s="9">
        <f t="shared" si="1151"/>
        <v>85380</v>
      </c>
      <c r="L235" s="9">
        <f t="shared" si="1152"/>
        <v>2526</v>
      </c>
      <c r="M235" s="9">
        <v>1462</v>
      </c>
      <c r="N235" s="105">
        <v>0.81</v>
      </c>
      <c r="O235" s="105">
        <v>0</v>
      </c>
      <c r="P235" s="105">
        <f>N235</f>
        <v>0.81</v>
      </c>
      <c r="Q235" s="9">
        <f>OON!V235+OON!W235</f>
        <v>0</v>
      </c>
      <c r="R235" s="49"/>
      <c r="S235" s="49"/>
      <c r="T235" s="49"/>
      <c r="U235" s="49"/>
      <c r="V235" s="49"/>
      <c r="W235" s="49"/>
      <c r="X235" s="9">
        <f t="shared" si="1153"/>
        <v>0</v>
      </c>
      <c r="Y235" s="9">
        <f>OON!K235</f>
        <v>0</v>
      </c>
      <c r="Z235" s="9">
        <f t="shared" si="1154"/>
        <v>0</v>
      </c>
      <c r="AA235" s="9">
        <f>OON!O235+OON!S235</f>
        <v>0</v>
      </c>
      <c r="AB235" s="9">
        <f t="shared" si="1155"/>
        <v>0</v>
      </c>
      <c r="AC235" s="9">
        <f t="shared" si="1156"/>
        <v>0</v>
      </c>
      <c r="AD235" s="9">
        <f t="shared" si="1157"/>
        <v>0</v>
      </c>
      <c r="AE235" s="9">
        <f t="shared" si="1158"/>
        <v>0</v>
      </c>
      <c r="AF235" s="49"/>
      <c r="AG235" s="49"/>
      <c r="AH235" s="49"/>
      <c r="AI235" s="9">
        <f t="shared" si="1159"/>
        <v>0</v>
      </c>
      <c r="AJ235" s="46">
        <f>OON!AC235</f>
        <v>0</v>
      </c>
      <c r="AK235" s="46">
        <f>OON!AD235</f>
        <v>0</v>
      </c>
      <c r="AL235" s="46"/>
      <c r="AM235" s="46"/>
      <c r="AN235" s="46"/>
      <c r="AO235" s="46"/>
      <c r="AP235" s="46"/>
      <c r="AQ235" s="46"/>
      <c r="AR235" s="46"/>
      <c r="AS235" s="46">
        <f t="shared" si="1160"/>
        <v>0</v>
      </c>
      <c r="AT235" s="46">
        <f t="shared" si="1161"/>
        <v>0</v>
      </c>
      <c r="AU235" s="46">
        <f t="shared" si="1162"/>
        <v>0</v>
      </c>
      <c r="AV235" s="9">
        <f t="shared" si="1163"/>
        <v>341972</v>
      </c>
      <c r="AW235" s="9">
        <f t="shared" si="1164"/>
        <v>252604</v>
      </c>
      <c r="AX235" s="9">
        <f t="shared" si="1165"/>
        <v>0</v>
      </c>
      <c r="AY235" s="9">
        <f t="shared" si="1166"/>
        <v>85380</v>
      </c>
      <c r="AZ235" s="9">
        <f t="shared" si="1167"/>
        <v>2526</v>
      </c>
      <c r="BA235" s="9">
        <f t="shared" si="1168"/>
        <v>1462</v>
      </c>
      <c r="BB235" s="46">
        <f t="shared" si="1169"/>
        <v>0.81</v>
      </c>
      <c r="BC235" s="46">
        <f t="shared" si="1170"/>
        <v>0</v>
      </c>
      <c r="BD235" s="46">
        <f t="shared" si="1171"/>
        <v>0.81</v>
      </c>
      <c r="BE235" s="169"/>
    </row>
    <row r="236" spans="1:57" x14ac:dyDescent="0.25">
      <c r="A236" s="29">
        <v>1470</v>
      </c>
      <c r="B236" s="30">
        <v>600028828</v>
      </c>
      <c r="C236" s="31"/>
      <c r="D236" s="32" t="s">
        <v>187</v>
      </c>
      <c r="E236" s="30"/>
      <c r="F236" s="30"/>
      <c r="G236" s="31"/>
      <c r="H236" s="50">
        <f t="shared" ref="H236:O236" si="1172">SUM(H233:H235)</f>
        <v>11206666</v>
      </c>
      <c r="I236" s="50">
        <f t="shared" si="1172"/>
        <v>8268870</v>
      </c>
      <c r="J236" s="50">
        <f t="shared" si="1172"/>
        <v>0</v>
      </c>
      <c r="K236" s="50">
        <f t="shared" si="1172"/>
        <v>2794878</v>
      </c>
      <c r="L236" s="50">
        <f t="shared" si="1172"/>
        <v>82689</v>
      </c>
      <c r="M236" s="50">
        <f t="shared" si="1172"/>
        <v>60229</v>
      </c>
      <c r="N236" s="107">
        <f t="shared" si="1172"/>
        <v>16.61</v>
      </c>
      <c r="O236" s="107">
        <f t="shared" si="1172"/>
        <v>9.92</v>
      </c>
      <c r="P236" s="107">
        <f t="shared" ref="P236" si="1173">SUM(P233:P235)</f>
        <v>6.6900000000000013</v>
      </c>
      <c r="Q236" s="50">
        <f t="shared" ref="Q236:BD236" si="1174">SUM(Q233:Q235)</f>
        <v>-260000</v>
      </c>
      <c r="R236" s="50">
        <f t="shared" si="1174"/>
        <v>0</v>
      </c>
      <c r="S236" s="50">
        <f t="shared" si="1174"/>
        <v>0</v>
      </c>
      <c r="T236" s="50">
        <f t="shared" si="1174"/>
        <v>0</v>
      </c>
      <c r="U236" s="50">
        <f t="shared" si="1174"/>
        <v>0</v>
      </c>
      <c r="V236" s="50">
        <f t="shared" si="1174"/>
        <v>0</v>
      </c>
      <c r="W236" s="50">
        <f t="shared" si="1174"/>
        <v>0</v>
      </c>
      <c r="X236" s="50">
        <f t="shared" si="1174"/>
        <v>-260000</v>
      </c>
      <c r="Y236" s="50">
        <f t="shared" si="1174"/>
        <v>0</v>
      </c>
      <c r="Z236" s="50">
        <f t="shared" si="1174"/>
        <v>260000</v>
      </c>
      <c r="AA236" s="50">
        <f t="shared" si="1174"/>
        <v>0</v>
      </c>
      <c r="AB236" s="50">
        <f t="shared" si="1174"/>
        <v>260000</v>
      </c>
      <c r="AC236" s="50">
        <f t="shared" si="1174"/>
        <v>0</v>
      </c>
      <c r="AD236" s="50">
        <f t="shared" si="1174"/>
        <v>0</v>
      </c>
      <c r="AE236" s="50">
        <f t="shared" si="1174"/>
        <v>-2600</v>
      </c>
      <c r="AF236" s="50">
        <f t="shared" si="1174"/>
        <v>0</v>
      </c>
      <c r="AG236" s="50">
        <f t="shared" si="1174"/>
        <v>0</v>
      </c>
      <c r="AH236" s="50">
        <f t="shared" si="1174"/>
        <v>0</v>
      </c>
      <c r="AI236" s="50">
        <f t="shared" si="1174"/>
        <v>0</v>
      </c>
      <c r="AJ236" s="55">
        <f t="shared" si="1174"/>
        <v>0</v>
      </c>
      <c r="AK236" s="55">
        <f t="shared" si="1174"/>
        <v>0</v>
      </c>
      <c r="AL236" s="55">
        <f t="shared" si="1174"/>
        <v>0</v>
      </c>
      <c r="AM236" s="55">
        <f t="shared" si="1174"/>
        <v>0</v>
      </c>
      <c r="AN236" s="55">
        <f t="shared" si="1174"/>
        <v>0</v>
      </c>
      <c r="AO236" s="55">
        <f t="shared" si="1174"/>
        <v>0</v>
      </c>
      <c r="AP236" s="55">
        <f t="shared" si="1174"/>
        <v>0</v>
      </c>
      <c r="AQ236" s="55">
        <f t="shared" si="1174"/>
        <v>0</v>
      </c>
      <c r="AR236" s="55">
        <f t="shared" si="1174"/>
        <v>0</v>
      </c>
      <c r="AS236" s="55">
        <f t="shared" si="1174"/>
        <v>0</v>
      </c>
      <c r="AT236" s="55">
        <f t="shared" si="1174"/>
        <v>0</v>
      </c>
      <c r="AU236" s="55">
        <f t="shared" si="1174"/>
        <v>0</v>
      </c>
      <c r="AV236" s="50">
        <f t="shared" si="1174"/>
        <v>11204066</v>
      </c>
      <c r="AW236" s="50">
        <f t="shared" si="1174"/>
        <v>8008870</v>
      </c>
      <c r="AX236" s="50">
        <f t="shared" si="1174"/>
        <v>260000</v>
      </c>
      <c r="AY236" s="50">
        <f t="shared" si="1174"/>
        <v>2794878</v>
      </c>
      <c r="AZ236" s="50">
        <f t="shared" si="1174"/>
        <v>80089</v>
      </c>
      <c r="BA236" s="50">
        <f t="shared" si="1174"/>
        <v>60229</v>
      </c>
      <c r="BB236" s="55">
        <f t="shared" si="1174"/>
        <v>16.61</v>
      </c>
      <c r="BC236" s="55">
        <f t="shared" si="1174"/>
        <v>9.92</v>
      </c>
      <c r="BD236" s="55">
        <f t="shared" si="1174"/>
        <v>6.6900000000000013</v>
      </c>
      <c r="BE236" s="168">
        <f>AV236-H236</f>
        <v>-2600</v>
      </c>
    </row>
    <row r="237" spans="1:57" x14ac:dyDescent="0.25">
      <c r="A237" s="25">
        <v>1471</v>
      </c>
      <c r="B237" s="6">
        <v>600028836</v>
      </c>
      <c r="C237" s="26">
        <v>49864351</v>
      </c>
      <c r="D237" s="27" t="s">
        <v>98</v>
      </c>
      <c r="E237" s="6">
        <v>3133</v>
      </c>
      <c r="F237" s="6" t="s">
        <v>64</v>
      </c>
      <c r="G237" s="26" t="s">
        <v>95</v>
      </c>
      <c r="H237" s="9">
        <f t="shared" ref="H237:H239" si="1175">I237+J237+K237+L237+M237</f>
        <v>21729385</v>
      </c>
      <c r="I237" s="9">
        <v>16032531</v>
      </c>
      <c r="J237" s="9"/>
      <c r="K237" s="9">
        <f t="shared" ref="K237:K239" si="1176">ROUND(I237*33.8%,0)</f>
        <v>5418995</v>
      </c>
      <c r="L237" s="9">
        <f t="shared" ref="L237:L239" si="1177">ROUND(I237*1%,0)</f>
        <v>160325</v>
      </c>
      <c r="M237" s="9">
        <v>117534</v>
      </c>
      <c r="N237" s="105">
        <v>31.6</v>
      </c>
      <c r="O237" s="105">
        <v>19.84</v>
      </c>
      <c r="P237" s="105">
        <f>N237-O237</f>
        <v>11.760000000000002</v>
      </c>
      <c r="Q237" s="9">
        <f>OON!V237+OON!W237</f>
        <v>-136500</v>
      </c>
      <c r="R237" s="61"/>
      <c r="S237" s="61"/>
      <c r="T237" s="61"/>
      <c r="U237" s="61"/>
      <c r="V237" s="61"/>
      <c r="W237" s="61"/>
      <c r="X237" s="9">
        <f t="shared" ref="X237:X239" si="1178">SUM(Q237:W237)</f>
        <v>-136500</v>
      </c>
      <c r="Y237" s="9">
        <f>OON!K237</f>
        <v>0</v>
      </c>
      <c r="Z237" s="9">
        <f t="shared" ref="Z237:Z239" si="1179">Q237*-1</f>
        <v>136500</v>
      </c>
      <c r="AA237" s="9">
        <f>OON!O237+OON!S237</f>
        <v>0</v>
      </c>
      <c r="AB237" s="9">
        <f t="shared" ref="AB237:AB239" si="1180">SUM(Y237:AA237)</f>
        <v>136500</v>
      </c>
      <c r="AC237" s="9">
        <f t="shared" ref="AC237:AC239" si="1181">X237+AB237</f>
        <v>0</v>
      </c>
      <c r="AD237" s="9">
        <f t="shared" ref="AD237:AD239" si="1182">ROUND((X237+Y237+Z237)*33.8%,0)</f>
        <v>0</v>
      </c>
      <c r="AE237" s="9">
        <f t="shared" ref="AE237:AE239" si="1183">ROUND(X237*1%,0)</f>
        <v>-1365</v>
      </c>
      <c r="AF237" s="61"/>
      <c r="AG237" s="61"/>
      <c r="AH237" s="61"/>
      <c r="AI237" s="9">
        <f t="shared" ref="AI237:AI239" si="1184">AF237+AG237+AH237</f>
        <v>0</v>
      </c>
      <c r="AJ237" s="46">
        <f>OON!AC237</f>
        <v>0</v>
      </c>
      <c r="AK237" s="46">
        <f>OON!AD237</f>
        <v>0</v>
      </c>
      <c r="AL237" s="46"/>
      <c r="AM237" s="46"/>
      <c r="AN237" s="46"/>
      <c r="AO237" s="46"/>
      <c r="AP237" s="46"/>
      <c r="AQ237" s="46"/>
      <c r="AR237" s="46"/>
      <c r="AS237" s="46">
        <f t="shared" ref="AS237:AS239" si="1185">AJ237+AL237+AM237+AP237+AR237+AN237</f>
        <v>0</v>
      </c>
      <c r="AT237" s="46">
        <f t="shared" ref="AT237:AT239" si="1186">AK237+AQ237+AO237</f>
        <v>0</v>
      </c>
      <c r="AU237" s="46">
        <f t="shared" ref="AU237:AU239" si="1187">AS237+AT237</f>
        <v>0</v>
      </c>
      <c r="AV237" s="9">
        <f t="shared" ref="AV237:AV239" si="1188">AW237+AX237+AY237+AZ237+BA237</f>
        <v>21728020</v>
      </c>
      <c r="AW237" s="9">
        <f t="shared" ref="AW237:AW239" si="1189">I237+X237</f>
        <v>15896031</v>
      </c>
      <c r="AX237" s="9">
        <f t="shared" ref="AX237:AX239" si="1190">J237+AB237</f>
        <v>136500</v>
      </c>
      <c r="AY237" s="9">
        <f t="shared" ref="AY237:AY239" si="1191">K237+AD237</f>
        <v>5418995</v>
      </c>
      <c r="AZ237" s="9">
        <f t="shared" ref="AZ237:AZ239" si="1192">L237+AE237</f>
        <v>158960</v>
      </c>
      <c r="BA237" s="9">
        <f t="shared" ref="BA237:BA239" si="1193">M237+AI237</f>
        <v>117534</v>
      </c>
      <c r="BB237" s="46">
        <f t="shared" ref="BB237:BB239" si="1194">BC237+BD237</f>
        <v>31.6</v>
      </c>
      <c r="BC237" s="46">
        <f t="shared" ref="BC237:BC239" si="1195">O237+AS237</f>
        <v>19.84</v>
      </c>
      <c r="BD237" s="46">
        <f t="shared" ref="BD237:BD239" si="1196">P237+AT237</f>
        <v>11.760000000000002</v>
      </c>
      <c r="BE237" s="169"/>
    </row>
    <row r="238" spans="1:57" x14ac:dyDescent="0.25">
      <c r="A238" s="5">
        <v>1471</v>
      </c>
      <c r="B238" s="2">
        <v>600028836</v>
      </c>
      <c r="C238" s="7">
        <v>49864351</v>
      </c>
      <c r="D238" s="8" t="s">
        <v>98</v>
      </c>
      <c r="E238" s="19">
        <v>3133</v>
      </c>
      <c r="F238" s="19" t="s">
        <v>109</v>
      </c>
      <c r="G238" s="19" t="s">
        <v>95</v>
      </c>
      <c r="H238" s="9">
        <f t="shared" si="1175"/>
        <v>0</v>
      </c>
      <c r="I238" s="9"/>
      <c r="J238" s="9"/>
      <c r="K238" s="9">
        <f t="shared" si="1176"/>
        <v>0</v>
      </c>
      <c r="L238" s="9">
        <f t="shared" si="1177"/>
        <v>0</v>
      </c>
      <c r="M238" s="9"/>
      <c r="N238" s="105"/>
      <c r="O238" s="105"/>
      <c r="P238" s="105"/>
      <c r="Q238" s="9">
        <f>OON!V238+OON!W238</f>
        <v>0</v>
      </c>
      <c r="R238" s="49"/>
      <c r="S238" s="49"/>
      <c r="T238" s="49"/>
      <c r="U238" s="61"/>
      <c r="V238" s="49"/>
      <c r="W238" s="49"/>
      <c r="X238" s="9">
        <f t="shared" si="1178"/>
        <v>0</v>
      </c>
      <c r="Y238" s="9">
        <f>OON!K238</f>
        <v>0</v>
      </c>
      <c r="Z238" s="9">
        <f t="shared" si="1179"/>
        <v>0</v>
      </c>
      <c r="AA238" s="9">
        <f>OON!O238+OON!S238</f>
        <v>0</v>
      </c>
      <c r="AB238" s="9">
        <f t="shared" si="1180"/>
        <v>0</v>
      </c>
      <c r="AC238" s="9">
        <f t="shared" si="1181"/>
        <v>0</v>
      </c>
      <c r="AD238" s="9">
        <f t="shared" si="1182"/>
        <v>0</v>
      </c>
      <c r="AE238" s="9">
        <f t="shared" si="1183"/>
        <v>0</v>
      </c>
      <c r="AF238" s="49"/>
      <c r="AG238" s="49"/>
      <c r="AH238" s="49"/>
      <c r="AI238" s="9">
        <f t="shared" si="1184"/>
        <v>0</v>
      </c>
      <c r="AJ238" s="46">
        <f>OON!AC238</f>
        <v>0</v>
      </c>
      <c r="AK238" s="46">
        <f>OON!AD238</f>
        <v>0</v>
      </c>
      <c r="AL238" s="46"/>
      <c r="AM238" s="46"/>
      <c r="AN238" s="46"/>
      <c r="AO238" s="46"/>
      <c r="AP238" s="46"/>
      <c r="AQ238" s="46"/>
      <c r="AR238" s="46"/>
      <c r="AS238" s="46">
        <f t="shared" si="1185"/>
        <v>0</v>
      </c>
      <c r="AT238" s="46">
        <f t="shared" si="1186"/>
        <v>0</v>
      </c>
      <c r="AU238" s="46">
        <f t="shared" si="1187"/>
        <v>0</v>
      </c>
      <c r="AV238" s="9">
        <f t="shared" si="1188"/>
        <v>0</v>
      </c>
      <c r="AW238" s="9">
        <f t="shared" si="1189"/>
        <v>0</v>
      </c>
      <c r="AX238" s="9">
        <f t="shared" si="1190"/>
        <v>0</v>
      </c>
      <c r="AY238" s="9">
        <f t="shared" si="1191"/>
        <v>0</v>
      </c>
      <c r="AZ238" s="9">
        <f t="shared" si="1192"/>
        <v>0</v>
      </c>
      <c r="BA238" s="9">
        <f t="shared" si="1193"/>
        <v>0</v>
      </c>
      <c r="BB238" s="46">
        <f t="shared" si="1194"/>
        <v>0</v>
      </c>
      <c r="BC238" s="46">
        <f t="shared" si="1195"/>
        <v>0</v>
      </c>
      <c r="BD238" s="46">
        <f t="shared" si="1196"/>
        <v>0</v>
      </c>
      <c r="BE238" s="169"/>
    </row>
    <row r="239" spans="1:57" x14ac:dyDescent="0.25">
      <c r="A239" s="5">
        <v>1471</v>
      </c>
      <c r="B239" s="2">
        <v>600028836</v>
      </c>
      <c r="C239" s="7">
        <v>49864351</v>
      </c>
      <c r="D239" s="8" t="s">
        <v>98</v>
      </c>
      <c r="E239" s="2">
        <v>3141</v>
      </c>
      <c r="F239" s="2" t="s">
        <v>20</v>
      </c>
      <c r="G239" s="7" t="s">
        <v>95</v>
      </c>
      <c r="H239" s="9">
        <f t="shared" si="1175"/>
        <v>834687</v>
      </c>
      <c r="I239" s="9">
        <v>616338</v>
      </c>
      <c r="J239" s="9"/>
      <c r="K239" s="9">
        <f t="shared" si="1176"/>
        <v>208322</v>
      </c>
      <c r="L239" s="9">
        <f t="shared" si="1177"/>
        <v>6163</v>
      </c>
      <c r="M239" s="9">
        <v>3864</v>
      </c>
      <c r="N239" s="105">
        <v>1.98</v>
      </c>
      <c r="O239" s="105">
        <v>0</v>
      </c>
      <c r="P239" s="105">
        <f>N239</f>
        <v>1.98</v>
      </c>
      <c r="Q239" s="9">
        <f>OON!V239+OON!W239</f>
        <v>0</v>
      </c>
      <c r="R239" s="49"/>
      <c r="S239" s="49"/>
      <c r="T239" s="49"/>
      <c r="U239" s="49"/>
      <c r="V239" s="49"/>
      <c r="W239" s="49"/>
      <c r="X239" s="9">
        <f t="shared" si="1178"/>
        <v>0</v>
      </c>
      <c r="Y239" s="9">
        <f>OON!K239</f>
        <v>0</v>
      </c>
      <c r="Z239" s="9">
        <f t="shared" si="1179"/>
        <v>0</v>
      </c>
      <c r="AA239" s="9">
        <f>OON!O239+OON!S239</f>
        <v>0</v>
      </c>
      <c r="AB239" s="9">
        <f t="shared" si="1180"/>
        <v>0</v>
      </c>
      <c r="AC239" s="9">
        <f t="shared" si="1181"/>
        <v>0</v>
      </c>
      <c r="AD239" s="9">
        <f t="shared" si="1182"/>
        <v>0</v>
      </c>
      <c r="AE239" s="9">
        <f t="shared" si="1183"/>
        <v>0</v>
      </c>
      <c r="AF239" s="49"/>
      <c r="AG239" s="49"/>
      <c r="AH239" s="49"/>
      <c r="AI239" s="9">
        <f t="shared" si="1184"/>
        <v>0</v>
      </c>
      <c r="AJ239" s="46">
        <f>OON!AC239</f>
        <v>0</v>
      </c>
      <c r="AK239" s="46">
        <f>OON!AD239</f>
        <v>0</v>
      </c>
      <c r="AL239" s="46"/>
      <c r="AM239" s="46"/>
      <c r="AN239" s="46"/>
      <c r="AO239" s="46"/>
      <c r="AP239" s="46"/>
      <c r="AQ239" s="46"/>
      <c r="AR239" s="46"/>
      <c r="AS239" s="46">
        <f t="shared" si="1185"/>
        <v>0</v>
      </c>
      <c r="AT239" s="46">
        <f t="shared" si="1186"/>
        <v>0</v>
      </c>
      <c r="AU239" s="46">
        <f t="shared" si="1187"/>
        <v>0</v>
      </c>
      <c r="AV239" s="9">
        <f t="shared" si="1188"/>
        <v>834687</v>
      </c>
      <c r="AW239" s="9">
        <f t="shared" si="1189"/>
        <v>616338</v>
      </c>
      <c r="AX239" s="9">
        <f t="shared" si="1190"/>
        <v>0</v>
      </c>
      <c r="AY239" s="9">
        <f t="shared" si="1191"/>
        <v>208322</v>
      </c>
      <c r="AZ239" s="9">
        <f t="shared" si="1192"/>
        <v>6163</v>
      </c>
      <c r="BA239" s="9">
        <f t="shared" si="1193"/>
        <v>3864</v>
      </c>
      <c r="BB239" s="46">
        <f t="shared" si="1194"/>
        <v>1.98</v>
      </c>
      <c r="BC239" s="46">
        <f t="shared" si="1195"/>
        <v>0</v>
      </c>
      <c r="BD239" s="46">
        <f t="shared" si="1196"/>
        <v>1.98</v>
      </c>
      <c r="BE239" s="169"/>
    </row>
    <row r="240" spans="1:57" x14ac:dyDescent="0.25">
      <c r="A240" s="29">
        <v>1471</v>
      </c>
      <c r="B240" s="30">
        <v>600028836</v>
      </c>
      <c r="C240" s="31"/>
      <c r="D240" s="32" t="s">
        <v>188</v>
      </c>
      <c r="E240" s="30"/>
      <c r="F240" s="30"/>
      <c r="G240" s="31"/>
      <c r="H240" s="50">
        <f t="shared" ref="H240:O240" si="1197">SUM(H237:H239)</f>
        <v>22564072</v>
      </c>
      <c r="I240" s="50">
        <f t="shared" si="1197"/>
        <v>16648869</v>
      </c>
      <c r="J240" s="50">
        <f t="shared" si="1197"/>
        <v>0</v>
      </c>
      <c r="K240" s="50">
        <f t="shared" si="1197"/>
        <v>5627317</v>
      </c>
      <c r="L240" s="50">
        <f t="shared" si="1197"/>
        <v>166488</v>
      </c>
      <c r="M240" s="50">
        <f t="shared" si="1197"/>
        <v>121398</v>
      </c>
      <c r="N240" s="107">
        <f t="shared" si="1197"/>
        <v>33.58</v>
      </c>
      <c r="O240" s="107">
        <f t="shared" si="1197"/>
        <v>19.84</v>
      </c>
      <c r="P240" s="107">
        <f t="shared" ref="P240" si="1198">SUM(P237:P239)</f>
        <v>13.740000000000002</v>
      </c>
      <c r="Q240" s="50">
        <f t="shared" ref="Q240:BD240" si="1199">SUM(Q237:Q239)</f>
        <v>-136500</v>
      </c>
      <c r="R240" s="50">
        <f t="shared" si="1199"/>
        <v>0</v>
      </c>
      <c r="S240" s="50">
        <f t="shared" si="1199"/>
        <v>0</v>
      </c>
      <c r="T240" s="50">
        <f t="shared" si="1199"/>
        <v>0</v>
      </c>
      <c r="U240" s="50">
        <f t="shared" si="1199"/>
        <v>0</v>
      </c>
      <c r="V240" s="50">
        <f t="shared" si="1199"/>
        <v>0</v>
      </c>
      <c r="W240" s="50">
        <f t="shared" si="1199"/>
        <v>0</v>
      </c>
      <c r="X240" s="50">
        <f t="shared" si="1199"/>
        <v>-136500</v>
      </c>
      <c r="Y240" s="50">
        <f t="shared" si="1199"/>
        <v>0</v>
      </c>
      <c r="Z240" s="50">
        <f t="shared" si="1199"/>
        <v>136500</v>
      </c>
      <c r="AA240" s="50">
        <f t="shared" si="1199"/>
        <v>0</v>
      </c>
      <c r="AB240" s="50">
        <f t="shared" si="1199"/>
        <v>136500</v>
      </c>
      <c r="AC240" s="50">
        <f t="shared" si="1199"/>
        <v>0</v>
      </c>
      <c r="AD240" s="50">
        <f t="shared" si="1199"/>
        <v>0</v>
      </c>
      <c r="AE240" s="50">
        <f t="shared" si="1199"/>
        <v>-1365</v>
      </c>
      <c r="AF240" s="50">
        <f t="shared" si="1199"/>
        <v>0</v>
      </c>
      <c r="AG240" s="50">
        <f t="shared" si="1199"/>
        <v>0</v>
      </c>
      <c r="AH240" s="50">
        <f t="shared" si="1199"/>
        <v>0</v>
      </c>
      <c r="AI240" s="50">
        <f t="shared" si="1199"/>
        <v>0</v>
      </c>
      <c r="AJ240" s="55">
        <f t="shared" si="1199"/>
        <v>0</v>
      </c>
      <c r="AK240" s="55">
        <f t="shared" si="1199"/>
        <v>0</v>
      </c>
      <c r="AL240" s="55">
        <f t="shared" si="1199"/>
        <v>0</v>
      </c>
      <c r="AM240" s="55">
        <f t="shared" si="1199"/>
        <v>0</v>
      </c>
      <c r="AN240" s="55">
        <f t="shared" si="1199"/>
        <v>0</v>
      </c>
      <c r="AO240" s="55">
        <f t="shared" si="1199"/>
        <v>0</v>
      </c>
      <c r="AP240" s="55">
        <f t="shared" si="1199"/>
        <v>0</v>
      </c>
      <c r="AQ240" s="55">
        <f t="shared" si="1199"/>
        <v>0</v>
      </c>
      <c r="AR240" s="55">
        <f t="shared" si="1199"/>
        <v>0</v>
      </c>
      <c r="AS240" s="55">
        <f t="shared" si="1199"/>
        <v>0</v>
      </c>
      <c r="AT240" s="55">
        <f t="shared" si="1199"/>
        <v>0</v>
      </c>
      <c r="AU240" s="55">
        <f t="shared" si="1199"/>
        <v>0</v>
      </c>
      <c r="AV240" s="50">
        <f t="shared" si="1199"/>
        <v>22562707</v>
      </c>
      <c r="AW240" s="50">
        <f t="shared" si="1199"/>
        <v>16512369</v>
      </c>
      <c r="AX240" s="50">
        <f t="shared" si="1199"/>
        <v>136500</v>
      </c>
      <c r="AY240" s="50">
        <f t="shared" si="1199"/>
        <v>5627317</v>
      </c>
      <c r="AZ240" s="50">
        <f t="shared" si="1199"/>
        <v>165123</v>
      </c>
      <c r="BA240" s="50">
        <f t="shared" si="1199"/>
        <v>121398</v>
      </c>
      <c r="BB240" s="55">
        <f t="shared" si="1199"/>
        <v>33.58</v>
      </c>
      <c r="BC240" s="55">
        <f t="shared" si="1199"/>
        <v>19.84</v>
      </c>
      <c r="BD240" s="55">
        <f t="shared" si="1199"/>
        <v>13.740000000000002</v>
      </c>
      <c r="BE240" s="168">
        <f>AV240-H240</f>
        <v>-1365</v>
      </c>
    </row>
    <row r="241" spans="1:57" x14ac:dyDescent="0.25">
      <c r="A241" s="25">
        <v>1472</v>
      </c>
      <c r="B241" s="6">
        <v>610400681</v>
      </c>
      <c r="C241" s="26">
        <v>70226458</v>
      </c>
      <c r="D241" s="27" t="s">
        <v>99</v>
      </c>
      <c r="E241" s="6">
        <v>3133</v>
      </c>
      <c r="F241" s="6" t="s">
        <v>64</v>
      </c>
      <c r="G241" s="26" t="s">
        <v>95</v>
      </c>
      <c r="H241" s="9">
        <f t="shared" ref="H241:H243" si="1200">I241+J241+K241+L241+M241</f>
        <v>21729385</v>
      </c>
      <c r="I241" s="9">
        <v>16032531</v>
      </c>
      <c r="J241" s="9"/>
      <c r="K241" s="9">
        <f t="shared" ref="K241:K243" si="1201">ROUND(I241*33.8%,0)</f>
        <v>5418995</v>
      </c>
      <c r="L241" s="9">
        <f t="shared" ref="L241:L243" si="1202">ROUND(I241*1%,0)</f>
        <v>160325</v>
      </c>
      <c r="M241" s="9">
        <v>117534</v>
      </c>
      <c r="N241" s="105">
        <v>31.6</v>
      </c>
      <c r="O241" s="105">
        <v>19.84</v>
      </c>
      <c r="P241" s="105">
        <f>N241-O241</f>
        <v>11.760000000000002</v>
      </c>
      <c r="Q241" s="9">
        <f>OON!V241+OON!W241</f>
        <v>0</v>
      </c>
      <c r="R241" s="61"/>
      <c r="S241" s="61"/>
      <c r="T241" s="61"/>
      <c r="U241" s="61"/>
      <c r="V241" s="61"/>
      <c r="W241" s="61"/>
      <c r="X241" s="9">
        <f t="shared" ref="X241:X243" si="1203">SUM(Q241:W241)</f>
        <v>0</v>
      </c>
      <c r="Y241" s="9">
        <f>OON!K241</f>
        <v>0</v>
      </c>
      <c r="Z241" s="9">
        <f t="shared" ref="Z241:Z243" si="1204">Q241*-1</f>
        <v>0</v>
      </c>
      <c r="AA241" s="9">
        <f>OON!O241+OON!S241</f>
        <v>0</v>
      </c>
      <c r="AB241" s="9">
        <f t="shared" ref="AB241:AB243" si="1205">SUM(Y241:AA241)</f>
        <v>0</v>
      </c>
      <c r="AC241" s="9">
        <f t="shared" ref="AC241:AC243" si="1206">X241+AB241</f>
        <v>0</v>
      </c>
      <c r="AD241" s="9">
        <f t="shared" ref="AD241:AD243" si="1207">ROUND((X241+Y241+Z241)*33.8%,0)</f>
        <v>0</v>
      </c>
      <c r="AE241" s="9">
        <f t="shared" ref="AE241:AE243" si="1208">ROUND(X241*1%,0)</f>
        <v>0</v>
      </c>
      <c r="AF241" s="61"/>
      <c r="AG241" s="61"/>
      <c r="AH241" s="61"/>
      <c r="AI241" s="9">
        <f t="shared" ref="AI241:AI243" si="1209">AF241+AG241+AH241</f>
        <v>0</v>
      </c>
      <c r="AJ241" s="46">
        <f>OON!AC241</f>
        <v>0</v>
      </c>
      <c r="AK241" s="46">
        <f>OON!AD241</f>
        <v>0</v>
      </c>
      <c r="AL241" s="46"/>
      <c r="AM241" s="46"/>
      <c r="AN241" s="46"/>
      <c r="AO241" s="46"/>
      <c r="AP241" s="46"/>
      <c r="AQ241" s="46"/>
      <c r="AR241" s="46"/>
      <c r="AS241" s="46">
        <f t="shared" ref="AS241:AS243" si="1210">AJ241+AL241+AM241+AP241+AR241+AN241</f>
        <v>0</v>
      </c>
      <c r="AT241" s="46">
        <f t="shared" ref="AT241:AT243" si="1211">AK241+AQ241+AO241</f>
        <v>0</v>
      </c>
      <c r="AU241" s="46">
        <f t="shared" ref="AU241:AU243" si="1212">AS241+AT241</f>
        <v>0</v>
      </c>
      <c r="AV241" s="9">
        <f t="shared" ref="AV241:AV243" si="1213">AW241+AX241+AY241+AZ241+BA241</f>
        <v>21729385</v>
      </c>
      <c r="AW241" s="9">
        <f t="shared" ref="AW241:AW243" si="1214">I241+X241</f>
        <v>16032531</v>
      </c>
      <c r="AX241" s="9">
        <f t="shared" ref="AX241:AX243" si="1215">J241+AB241</f>
        <v>0</v>
      </c>
      <c r="AY241" s="9">
        <f t="shared" ref="AY241:AY243" si="1216">K241+AD241</f>
        <v>5418995</v>
      </c>
      <c r="AZ241" s="9">
        <f t="shared" ref="AZ241:AZ243" si="1217">L241+AE241</f>
        <v>160325</v>
      </c>
      <c r="BA241" s="9">
        <f t="shared" ref="BA241:BA243" si="1218">M241+AI241</f>
        <v>117534</v>
      </c>
      <c r="BB241" s="46">
        <f t="shared" ref="BB241:BB243" si="1219">BC241+BD241</f>
        <v>31.6</v>
      </c>
      <c r="BC241" s="46">
        <f t="shared" ref="BC241:BC243" si="1220">O241+AS241</f>
        <v>19.84</v>
      </c>
      <c r="BD241" s="46">
        <f t="shared" ref="BD241:BD243" si="1221">P241+AT241</f>
        <v>11.760000000000002</v>
      </c>
      <c r="BE241" s="169"/>
    </row>
    <row r="242" spans="1:57" x14ac:dyDescent="0.25">
      <c r="A242" s="5">
        <v>1472</v>
      </c>
      <c r="B242" s="2">
        <v>610400681</v>
      </c>
      <c r="C242" s="7">
        <v>70226458</v>
      </c>
      <c r="D242" s="8" t="s">
        <v>99</v>
      </c>
      <c r="E242" s="19">
        <v>3133</v>
      </c>
      <c r="F242" s="19" t="s">
        <v>109</v>
      </c>
      <c r="G242" s="19" t="s">
        <v>95</v>
      </c>
      <c r="H242" s="9">
        <f t="shared" si="1200"/>
        <v>0</v>
      </c>
      <c r="I242" s="9"/>
      <c r="J242" s="9"/>
      <c r="K242" s="9">
        <f t="shared" si="1201"/>
        <v>0</v>
      </c>
      <c r="L242" s="9">
        <f t="shared" si="1202"/>
        <v>0</v>
      </c>
      <c r="M242" s="9"/>
      <c r="N242" s="105"/>
      <c r="O242" s="105"/>
      <c r="P242" s="105"/>
      <c r="Q242" s="9">
        <f>OON!V242+OON!W242</f>
        <v>0</v>
      </c>
      <c r="R242" s="49"/>
      <c r="S242" s="49"/>
      <c r="T242" s="49"/>
      <c r="U242" s="49"/>
      <c r="V242" s="49"/>
      <c r="W242" s="49"/>
      <c r="X242" s="9">
        <f t="shared" si="1203"/>
        <v>0</v>
      </c>
      <c r="Y242" s="9">
        <f>OON!K242</f>
        <v>0</v>
      </c>
      <c r="Z242" s="9">
        <f t="shared" si="1204"/>
        <v>0</v>
      </c>
      <c r="AA242" s="9">
        <f>OON!O242+OON!S242</f>
        <v>0</v>
      </c>
      <c r="AB242" s="9">
        <f t="shared" si="1205"/>
        <v>0</v>
      </c>
      <c r="AC242" s="9">
        <f t="shared" si="1206"/>
        <v>0</v>
      </c>
      <c r="AD242" s="9">
        <f t="shared" si="1207"/>
        <v>0</v>
      </c>
      <c r="AE242" s="9">
        <f t="shared" si="1208"/>
        <v>0</v>
      </c>
      <c r="AF242" s="49"/>
      <c r="AG242" s="49"/>
      <c r="AH242" s="49"/>
      <c r="AI242" s="9">
        <f t="shared" si="1209"/>
        <v>0</v>
      </c>
      <c r="AJ242" s="46">
        <f>OON!AC242</f>
        <v>0</v>
      </c>
      <c r="AK242" s="46">
        <f>OON!AD242</f>
        <v>0</v>
      </c>
      <c r="AL242" s="46"/>
      <c r="AM242" s="46"/>
      <c r="AN242" s="46"/>
      <c r="AO242" s="46"/>
      <c r="AP242" s="46"/>
      <c r="AQ242" s="46"/>
      <c r="AR242" s="46"/>
      <c r="AS242" s="46">
        <f t="shared" si="1210"/>
        <v>0</v>
      </c>
      <c r="AT242" s="46">
        <f t="shared" si="1211"/>
        <v>0</v>
      </c>
      <c r="AU242" s="46">
        <f t="shared" si="1212"/>
        <v>0</v>
      </c>
      <c r="AV242" s="9">
        <f t="shared" si="1213"/>
        <v>0</v>
      </c>
      <c r="AW242" s="9">
        <f t="shared" si="1214"/>
        <v>0</v>
      </c>
      <c r="AX242" s="9">
        <f t="shared" si="1215"/>
        <v>0</v>
      </c>
      <c r="AY242" s="9">
        <f t="shared" si="1216"/>
        <v>0</v>
      </c>
      <c r="AZ242" s="9">
        <f t="shared" si="1217"/>
        <v>0</v>
      </c>
      <c r="BA242" s="9">
        <f t="shared" si="1218"/>
        <v>0</v>
      </c>
      <c r="BB242" s="46">
        <f t="shared" si="1219"/>
        <v>0</v>
      </c>
      <c r="BC242" s="46">
        <f t="shared" si="1220"/>
        <v>0</v>
      </c>
      <c r="BD242" s="46">
        <f t="shared" si="1221"/>
        <v>0</v>
      </c>
      <c r="BE242" s="169"/>
    </row>
    <row r="243" spans="1:57" x14ac:dyDescent="0.25">
      <c r="A243" s="5">
        <v>1472</v>
      </c>
      <c r="B243" s="2">
        <v>610400681</v>
      </c>
      <c r="C243" s="7">
        <v>70226458</v>
      </c>
      <c r="D243" s="8" t="s">
        <v>99</v>
      </c>
      <c r="E243" s="2">
        <v>3141</v>
      </c>
      <c r="F243" s="2" t="s">
        <v>20</v>
      </c>
      <c r="G243" s="7" t="s">
        <v>95</v>
      </c>
      <c r="H243" s="9">
        <f t="shared" si="1200"/>
        <v>455437</v>
      </c>
      <c r="I243" s="9">
        <v>336361</v>
      </c>
      <c r="J243" s="9"/>
      <c r="K243" s="9">
        <f t="shared" si="1201"/>
        <v>113690</v>
      </c>
      <c r="L243" s="9">
        <f t="shared" si="1202"/>
        <v>3364</v>
      </c>
      <c r="M243" s="9">
        <v>2022</v>
      </c>
      <c r="N243" s="105">
        <v>1.08</v>
      </c>
      <c r="O243" s="105">
        <v>0</v>
      </c>
      <c r="P243" s="105">
        <f>N243</f>
        <v>1.08</v>
      </c>
      <c r="Q243" s="9">
        <f>OON!V243+OON!W243</f>
        <v>0</v>
      </c>
      <c r="R243" s="49"/>
      <c r="S243" s="49"/>
      <c r="T243" s="49"/>
      <c r="U243" s="49"/>
      <c r="V243" s="49"/>
      <c r="W243" s="49"/>
      <c r="X243" s="9">
        <f t="shared" si="1203"/>
        <v>0</v>
      </c>
      <c r="Y243" s="9">
        <f>OON!K243</f>
        <v>0</v>
      </c>
      <c r="Z243" s="9">
        <f t="shared" si="1204"/>
        <v>0</v>
      </c>
      <c r="AA243" s="9">
        <f>OON!O243+OON!S243</f>
        <v>0</v>
      </c>
      <c r="AB243" s="9">
        <f t="shared" si="1205"/>
        <v>0</v>
      </c>
      <c r="AC243" s="9">
        <f t="shared" si="1206"/>
        <v>0</v>
      </c>
      <c r="AD243" s="9">
        <f t="shared" si="1207"/>
        <v>0</v>
      </c>
      <c r="AE243" s="9">
        <f t="shared" si="1208"/>
        <v>0</v>
      </c>
      <c r="AF243" s="49"/>
      <c r="AG243" s="49"/>
      <c r="AH243" s="49"/>
      <c r="AI243" s="9">
        <f t="shared" si="1209"/>
        <v>0</v>
      </c>
      <c r="AJ243" s="46">
        <f>OON!AC243</f>
        <v>0</v>
      </c>
      <c r="AK243" s="46">
        <f>OON!AD243</f>
        <v>0</v>
      </c>
      <c r="AL243" s="46"/>
      <c r="AM243" s="46"/>
      <c r="AN243" s="46"/>
      <c r="AO243" s="46"/>
      <c r="AP243" s="46"/>
      <c r="AQ243" s="46"/>
      <c r="AR243" s="46"/>
      <c r="AS243" s="46">
        <f t="shared" si="1210"/>
        <v>0</v>
      </c>
      <c r="AT243" s="46">
        <f t="shared" si="1211"/>
        <v>0</v>
      </c>
      <c r="AU243" s="46">
        <f t="shared" si="1212"/>
        <v>0</v>
      </c>
      <c r="AV243" s="9">
        <f t="shared" si="1213"/>
        <v>455437</v>
      </c>
      <c r="AW243" s="9">
        <f t="shared" si="1214"/>
        <v>336361</v>
      </c>
      <c r="AX243" s="9">
        <f t="shared" si="1215"/>
        <v>0</v>
      </c>
      <c r="AY243" s="9">
        <f t="shared" si="1216"/>
        <v>113690</v>
      </c>
      <c r="AZ243" s="9">
        <f t="shared" si="1217"/>
        <v>3364</v>
      </c>
      <c r="BA243" s="9">
        <f t="shared" si="1218"/>
        <v>2022</v>
      </c>
      <c r="BB243" s="46">
        <f t="shared" si="1219"/>
        <v>1.08</v>
      </c>
      <c r="BC243" s="46">
        <f t="shared" si="1220"/>
        <v>0</v>
      </c>
      <c r="BD243" s="46">
        <f t="shared" si="1221"/>
        <v>1.08</v>
      </c>
      <c r="BE243" s="169"/>
    </row>
    <row r="244" spans="1:57" x14ac:dyDescent="0.25">
      <c r="A244" s="29">
        <v>1472</v>
      </c>
      <c r="B244" s="30">
        <v>610400681</v>
      </c>
      <c r="C244" s="31"/>
      <c r="D244" s="32" t="s">
        <v>189</v>
      </c>
      <c r="E244" s="30"/>
      <c r="F244" s="30"/>
      <c r="G244" s="31"/>
      <c r="H244" s="50">
        <f t="shared" ref="H244:O244" si="1222">SUM(H241:H243)</f>
        <v>22184822</v>
      </c>
      <c r="I244" s="50">
        <f t="shared" si="1222"/>
        <v>16368892</v>
      </c>
      <c r="J244" s="50">
        <f t="shared" si="1222"/>
        <v>0</v>
      </c>
      <c r="K244" s="50">
        <f t="shared" si="1222"/>
        <v>5532685</v>
      </c>
      <c r="L244" s="50">
        <f t="shared" si="1222"/>
        <v>163689</v>
      </c>
      <c r="M244" s="50">
        <f t="shared" si="1222"/>
        <v>119556</v>
      </c>
      <c r="N244" s="107">
        <f t="shared" si="1222"/>
        <v>32.68</v>
      </c>
      <c r="O244" s="107">
        <f t="shared" si="1222"/>
        <v>19.84</v>
      </c>
      <c r="P244" s="107">
        <f t="shared" ref="P244" si="1223">SUM(P241:P243)</f>
        <v>12.840000000000002</v>
      </c>
      <c r="Q244" s="50">
        <f t="shared" ref="Q244:BD244" si="1224">SUM(Q241:Q243)</f>
        <v>0</v>
      </c>
      <c r="R244" s="50">
        <f t="shared" si="1224"/>
        <v>0</v>
      </c>
      <c r="S244" s="50">
        <f t="shared" si="1224"/>
        <v>0</v>
      </c>
      <c r="T244" s="50">
        <f t="shared" si="1224"/>
        <v>0</v>
      </c>
      <c r="U244" s="50">
        <f t="shared" si="1224"/>
        <v>0</v>
      </c>
      <c r="V244" s="50">
        <f t="shared" si="1224"/>
        <v>0</v>
      </c>
      <c r="W244" s="50">
        <f t="shared" si="1224"/>
        <v>0</v>
      </c>
      <c r="X244" s="50">
        <f t="shared" si="1224"/>
        <v>0</v>
      </c>
      <c r="Y244" s="50">
        <f t="shared" si="1224"/>
        <v>0</v>
      </c>
      <c r="Z244" s="50">
        <f t="shared" si="1224"/>
        <v>0</v>
      </c>
      <c r="AA244" s="50">
        <f t="shared" si="1224"/>
        <v>0</v>
      </c>
      <c r="AB244" s="50">
        <f t="shared" si="1224"/>
        <v>0</v>
      </c>
      <c r="AC244" s="50">
        <f t="shared" si="1224"/>
        <v>0</v>
      </c>
      <c r="AD244" s="50">
        <f t="shared" si="1224"/>
        <v>0</v>
      </c>
      <c r="AE244" s="50">
        <f t="shared" si="1224"/>
        <v>0</v>
      </c>
      <c r="AF244" s="50">
        <f t="shared" si="1224"/>
        <v>0</v>
      </c>
      <c r="AG244" s="50">
        <f t="shared" si="1224"/>
        <v>0</v>
      </c>
      <c r="AH244" s="50">
        <f t="shared" si="1224"/>
        <v>0</v>
      </c>
      <c r="AI244" s="50">
        <f t="shared" si="1224"/>
        <v>0</v>
      </c>
      <c r="AJ244" s="55">
        <f t="shared" si="1224"/>
        <v>0</v>
      </c>
      <c r="AK244" s="55">
        <f t="shared" si="1224"/>
        <v>0</v>
      </c>
      <c r="AL244" s="55">
        <f t="shared" si="1224"/>
        <v>0</v>
      </c>
      <c r="AM244" s="55">
        <f t="shared" si="1224"/>
        <v>0</v>
      </c>
      <c r="AN244" s="55">
        <f t="shared" si="1224"/>
        <v>0</v>
      </c>
      <c r="AO244" s="55">
        <f t="shared" si="1224"/>
        <v>0</v>
      </c>
      <c r="AP244" s="55">
        <f t="shared" si="1224"/>
        <v>0</v>
      </c>
      <c r="AQ244" s="55">
        <f t="shared" si="1224"/>
        <v>0</v>
      </c>
      <c r="AR244" s="55">
        <f t="shared" si="1224"/>
        <v>0</v>
      </c>
      <c r="AS244" s="55">
        <f t="shared" si="1224"/>
        <v>0</v>
      </c>
      <c r="AT244" s="55">
        <f t="shared" si="1224"/>
        <v>0</v>
      </c>
      <c r="AU244" s="55">
        <f t="shared" si="1224"/>
        <v>0</v>
      </c>
      <c r="AV244" s="50">
        <f t="shared" si="1224"/>
        <v>22184822</v>
      </c>
      <c r="AW244" s="50">
        <f t="shared" si="1224"/>
        <v>16368892</v>
      </c>
      <c r="AX244" s="50">
        <f t="shared" si="1224"/>
        <v>0</v>
      </c>
      <c r="AY244" s="50">
        <f t="shared" si="1224"/>
        <v>5532685</v>
      </c>
      <c r="AZ244" s="50">
        <f t="shared" si="1224"/>
        <v>163689</v>
      </c>
      <c r="BA244" s="50">
        <f t="shared" si="1224"/>
        <v>119556</v>
      </c>
      <c r="BB244" s="55">
        <f t="shared" si="1224"/>
        <v>32.68</v>
      </c>
      <c r="BC244" s="55">
        <f t="shared" si="1224"/>
        <v>19.84</v>
      </c>
      <c r="BD244" s="55">
        <f t="shared" si="1224"/>
        <v>12.840000000000002</v>
      </c>
      <c r="BE244" s="168">
        <f>AV244-H244</f>
        <v>0</v>
      </c>
    </row>
    <row r="245" spans="1:57" x14ac:dyDescent="0.25">
      <c r="A245" s="25">
        <v>1473</v>
      </c>
      <c r="B245" s="6">
        <v>600023141</v>
      </c>
      <c r="C245" s="26">
        <v>63778181</v>
      </c>
      <c r="D245" s="27" t="s">
        <v>100</v>
      </c>
      <c r="E245" s="6">
        <v>3133</v>
      </c>
      <c r="F245" s="6" t="s">
        <v>64</v>
      </c>
      <c r="G245" s="26" t="s">
        <v>95</v>
      </c>
      <c r="H245" s="9">
        <f t="shared" ref="H245:H247" si="1225">I245+J245+K245+L245+M245</f>
        <v>19156168</v>
      </c>
      <c r="I245" s="9">
        <v>14133941</v>
      </c>
      <c r="J245" s="9"/>
      <c r="K245" s="9">
        <f t="shared" ref="K245:K247" si="1226">ROUND(I245*33.8%,0)</f>
        <v>4777272</v>
      </c>
      <c r="L245" s="9">
        <f t="shared" ref="L245:L247" si="1227">ROUND(I245*1%,0)</f>
        <v>141339</v>
      </c>
      <c r="M245" s="9">
        <v>103616</v>
      </c>
      <c r="N245" s="105">
        <v>27.86</v>
      </c>
      <c r="O245" s="105">
        <v>17.489999999999998</v>
      </c>
      <c r="P245" s="105">
        <f>N245-O245</f>
        <v>10.370000000000001</v>
      </c>
      <c r="Q245" s="9">
        <f>OON!V245+OON!W245</f>
        <v>-130000</v>
      </c>
      <c r="R245" s="61"/>
      <c r="S245" s="61"/>
      <c r="T245" s="61"/>
      <c r="U245" s="61"/>
      <c r="V245" s="61"/>
      <c r="W245" s="61"/>
      <c r="X245" s="9">
        <f t="shared" ref="X245:X247" si="1228">SUM(Q245:W245)</f>
        <v>-130000</v>
      </c>
      <c r="Y245" s="9">
        <f>OON!K245</f>
        <v>0</v>
      </c>
      <c r="Z245" s="9">
        <f t="shared" ref="Z245:Z247" si="1229">Q245*-1</f>
        <v>130000</v>
      </c>
      <c r="AA245" s="9">
        <f>OON!O245+OON!S245</f>
        <v>0</v>
      </c>
      <c r="AB245" s="9">
        <f t="shared" ref="AB245:AB247" si="1230">SUM(Y245:AA245)</f>
        <v>130000</v>
      </c>
      <c r="AC245" s="9">
        <f t="shared" ref="AC245:AC247" si="1231">X245+AB245</f>
        <v>0</v>
      </c>
      <c r="AD245" s="9">
        <f t="shared" ref="AD245:AD247" si="1232">ROUND((X245+Y245+Z245)*33.8%,0)</f>
        <v>0</v>
      </c>
      <c r="AE245" s="9">
        <f t="shared" ref="AE245:AE247" si="1233">ROUND(X245*1%,0)</f>
        <v>-1300</v>
      </c>
      <c r="AF245" s="61"/>
      <c r="AG245" s="61"/>
      <c r="AH245" s="61"/>
      <c r="AI245" s="9">
        <f t="shared" ref="AI245:AI247" si="1234">AF245+AG245+AH245</f>
        <v>0</v>
      </c>
      <c r="AJ245" s="46">
        <f>OON!AC245</f>
        <v>0</v>
      </c>
      <c r="AK245" s="46">
        <f>OON!AD245</f>
        <v>0</v>
      </c>
      <c r="AL245" s="46"/>
      <c r="AM245" s="46"/>
      <c r="AN245" s="46"/>
      <c r="AO245" s="46"/>
      <c r="AP245" s="46"/>
      <c r="AQ245" s="46"/>
      <c r="AR245" s="46"/>
      <c r="AS245" s="46">
        <f t="shared" ref="AS245:AS247" si="1235">AJ245+AL245+AM245+AP245+AR245+AN245</f>
        <v>0</v>
      </c>
      <c r="AT245" s="46">
        <f t="shared" ref="AT245:AT247" si="1236">AK245+AQ245+AO245</f>
        <v>0</v>
      </c>
      <c r="AU245" s="46">
        <f t="shared" ref="AU245:AU247" si="1237">AS245+AT245</f>
        <v>0</v>
      </c>
      <c r="AV245" s="9">
        <f t="shared" ref="AV245:AV247" si="1238">AW245+AX245+AY245+AZ245+BA245</f>
        <v>19154868</v>
      </c>
      <c r="AW245" s="9">
        <f t="shared" ref="AW245:AW247" si="1239">I245+X245</f>
        <v>14003941</v>
      </c>
      <c r="AX245" s="9">
        <f t="shared" ref="AX245:AX247" si="1240">J245+AB245</f>
        <v>130000</v>
      </c>
      <c r="AY245" s="9">
        <f t="shared" ref="AY245:AY247" si="1241">K245+AD245</f>
        <v>4777272</v>
      </c>
      <c r="AZ245" s="9">
        <f t="shared" ref="AZ245:AZ247" si="1242">L245+AE245</f>
        <v>140039</v>
      </c>
      <c r="BA245" s="9">
        <f t="shared" ref="BA245:BA247" si="1243">M245+AI245</f>
        <v>103616</v>
      </c>
      <c r="BB245" s="46">
        <f t="shared" ref="BB245:BB247" si="1244">BC245+BD245</f>
        <v>27.86</v>
      </c>
      <c r="BC245" s="46">
        <f t="shared" ref="BC245:BC247" si="1245">O245+AS245</f>
        <v>17.489999999999998</v>
      </c>
      <c r="BD245" s="46">
        <f t="shared" ref="BD245:BD247" si="1246">P245+AT245</f>
        <v>10.370000000000001</v>
      </c>
      <c r="BE245" s="169"/>
    </row>
    <row r="246" spans="1:57" x14ac:dyDescent="0.25">
      <c r="A246" s="5">
        <v>1473</v>
      </c>
      <c r="B246" s="2">
        <v>600023141</v>
      </c>
      <c r="C246" s="7">
        <v>63778181</v>
      </c>
      <c r="D246" s="8" t="s">
        <v>100</v>
      </c>
      <c r="E246" s="19">
        <v>3133</v>
      </c>
      <c r="F246" s="19" t="s">
        <v>109</v>
      </c>
      <c r="G246" s="19" t="s">
        <v>95</v>
      </c>
      <c r="H246" s="9">
        <f t="shared" si="1225"/>
        <v>0</v>
      </c>
      <c r="I246" s="9"/>
      <c r="J246" s="9"/>
      <c r="K246" s="9">
        <f t="shared" si="1226"/>
        <v>0</v>
      </c>
      <c r="L246" s="9">
        <f t="shared" si="1227"/>
        <v>0</v>
      </c>
      <c r="M246" s="9"/>
      <c r="N246" s="105"/>
      <c r="O246" s="105"/>
      <c r="P246" s="105"/>
      <c r="Q246" s="9">
        <f>OON!V246+OON!W246</f>
        <v>0</v>
      </c>
      <c r="R246" s="49"/>
      <c r="S246" s="49"/>
      <c r="T246" s="49"/>
      <c r="U246" s="49"/>
      <c r="V246" s="49"/>
      <c r="W246" s="49"/>
      <c r="X246" s="9">
        <f t="shared" si="1228"/>
        <v>0</v>
      </c>
      <c r="Y246" s="9">
        <f>OON!K246</f>
        <v>0</v>
      </c>
      <c r="Z246" s="9">
        <f t="shared" si="1229"/>
        <v>0</v>
      </c>
      <c r="AA246" s="9">
        <f>OON!O246+OON!S246</f>
        <v>0</v>
      </c>
      <c r="AB246" s="9">
        <f t="shared" si="1230"/>
        <v>0</v>
      </c>
      <c r="AC246" s="9">
        <f t="shared" si="1231"/>
        <v>0</v>
      </c>
      <c r="AD246" s="9">
        <f t="shared" si="1232"/>
        <v>0</v>
      </c>
      <c r="AE246" s="9">
        <f t="shared" si="1233"/>
        <v>0</v>
      </c>
      <c r="AF246" s="49"/>
      <c r="AG246" s="49"/>
      <c r="AH246" s="49"/>
      <c r="AI246" s="9">
        <f t="shared" si="1234"/>
        <v>0</v>
      </c>
      <c r="AJ246" s="46">
        <f>OON!AC246</f>
        <v>0</v>
      </c>
      <c r="AK246" s="46">
        <f>OON!AD246</f>
        <v>0</v>
      </c>
      <c r="AL246" s="46"/>
      <c r="AM246" s="46"/>
      <c r="AN246" s="46"/>
      <c r="AO246" s="46"/>
      <c r="AP246" s="46"/>
      <c r="AQ246" s="46"/>
      <c r="AR246" s="46"/>
      <c r="AS246" s="46">
        <f t="shared" si="1235"/>
        <v>0</v>
      </c>
      <c r="AT246" s="46">
        <f t="shared" si="1236"/>
        <v>0</v>
      </c>
      <c r="AU246" s="46">
        <f t="shared" si="1237"/>
        <v>0</v>
      </c>
      <c r="AV246" s="9">
        <f t="shared" si="1238"/>
        <v>0</v>
      </c>
      <c r="AW246" s="9">
        <f t="shared" si="1239"/>
        <v>0</v>
      </c>
      <c r="AX246" s="9">
        <f t="shared" si="1240"/>
        <v>0</v>
      </c>
      <c r="AY246" s="9">
        <f t="shared" si="1241"/>
        <v>0</v>
      </c>
      <c r="AZ246" s="9">
        <f t="shared" si="1242"/>
        <v>0</v>
      </c>
      <c r="BA246" s="9">
        <f t="shared" si="1243"/>
        <v>0</v>
      </c>
      <c r="BB246" s="46">
        <f t="shared" si="1244"/>
        <v>0</v>
      </c>
      <c r="BC246" s="46">
        <f t="shared" si="1245"/>
        <v>0</v>
      </c>
      <c r="BD246" s="46">
        <f t="shared" si="1246"/>
        <v>0</v>
      </c>
      <c r="BE246" s="169"/>
    </row>
    <row r="247" spans="1:57" x14ac:dyDescent="0.25">
      <c r="A247" s="5">
        <v>1473</v>
      </c>
      <c r="B247" s="2">
        <v>600023141</v>
      </c>
      <c r="C247" s="7">
        <v>63778181</v>
      </c>
      <c r="D247" s="8" t="s">
        <v>100</v>
      </c>
      <c r="E247" s="2">
        <v>3141</v>
      </c>
      <c r="F247" s="2" t="s">
        <v>20</v>
      </c>
      <c r="G247" s="7" t="s">
        <v>95</v>
      </c>
      <c r="H247" s="9">
        <f t="shared" si="1225"/>
        <v>623596</v>
      </c>
      <c r="I247" s="9">
        <v>460631</v>
      </c>
      <c r="J247" s="9"/>
      <c r="K247" s="9">
        <f t="shared" si="1226"/>
        <v>155693</v>
      </c>
      <c r="L247" s="9">
        <f t="shared" si="1227"/>
        <v>4606</v>
      </c>
      <c r="M247" s="9">
        <v>2666</v>
      </c>
      <c r="N247" s="105">
        <v>1.48</v>
      </c>
      <c r="O247" s="105">
        <v>0</v>
      </c>
      <c r="P247" s="105">
        <f>N247</f>
        <v>1.48</v>
      </c>
      <c r="Q247" s="9">
        <f>OON!V247+OON!W247</f>
        <v>0</v>
      </c>
      <c r="R247" s="49"/>
      <c r="S247" s="49"/>
      <c r="T247" s="49"/>
      <c r="U247" s="49"/>
      <c r="V247" s="49"/>
      <c r="W247" s="49"/>
      <c r="X247" s="9">
        <f t="shared" si="1228"/>
        <v>0</v>
      </c>
      <c r="Y247" s="9">
        <f>OON!K247</f>
        <v>0</v>
      </c>
      <c r="Z247" s="9">
        <f t="shared" si="1229"/>
        <v>0</v>
      </c>
      <c r="AA247" s="9">
        <f>OON!O247+OON!S247</f>
        <v>0</v>
      </c>
      <c r="AB247" s="9">
        <f t="shared" si="1230"/>
        <v>0</v>
      </c>
      <c r="AC247" s="9">
        <f t="shared" si="1231"/>
        <v>0</v>
      </c>
      <c r="AD247" s="9">
        <f t="shared" si="1232"/>
        <v>0</v>
      </c>
      <c r="AE247" s="9">
        <f t="shared" si="1233"/>
        <v>0</v>
      </c>
      <c r="AF247" s="49"/>
      <c r="AG247" s="49"/>
      <c r="AH247" s="49"/>
      <c r="AI247" s="9">
        <f t="shared" si="1234"/>
        <v>0</v>
      </c>
      <c r="AJ247" s="46">
        <f>OON!AC247</f>
        <v>0</v>
      </c>
      <c r="AK247" s="46">
        <f>OON!AD247</f>
        <v>0</v>
      </c>
      <c r="AL247" s="46"/>
      <c r="AM247" s="46"/>
      <c r="AN247" s="46"/>
      <c r="AO247" s="46"/>
      <c r="AP247" s="46"/>
      <c r="AQ247" s="46"/>
      <c r="AR247" s="46"/>
      <c r="AS247" s="46">
        <f t="shared" si="1235"/>
        <v>0</v>
      </c>
      <c r="AT247" s="46">
        <f t="shared" si="1236"/>
        <v>0</v>
      </c>
      <c r="AU247" s="46">
        <f t="shared" si="1237"/>
        <v>0</v>
      </c>
      <c r="AV247" s="9">
        <f t="shared" si="1238"/>
        <v>623596</v>
      </c>
      <c r="AW247" s="9">
        <f t="shared" si="1239"/>
        <v>460631</v>
      </c>
      <c r="AX247" s="9">
        <f t="shared" si="1240"/>
        <v>0</v>
      </c>
      <c r="AY247" s="9">
        <f t="shared" si="1241"/>
        <v>155693</v>
      </c>
      <c r="AZ247" s="9">
        <f t="shared" si="1242"/>
        <v>4606</v>
      </c>
      <c r="BA247" s="9">
        <f t="shared" si="1243"/>
        <v>2666</v>
      </c>
      <c r="BB247" s="46">
        <f t="shared" si="1244"/>
        <v>1.48</v>
      </c>
      <c r="BC247" s="46">
        <f t="shared" si="1245"/>
        <v>0</v>
      </c>
      <c r="BD247" s="46">
        <f t="shared" si="1246"/>
        <v>1.48</v>
      </c>
      <c r="BE247" s="169"/>
    </row>
    <row r="248" spans="1:57" x14ac:dyDescent="0.25">
      <c r="A248" s="29">
        <v>1473</v>
      </c>
      <c r="B248" s="30">
        <v>600023141</v>
      </c>
      <c r="C248" s="31"/>
      <c r="D248" s="32" t="s">
        <v>190</v>
      </c>
      <c r="E248" s="30"/>
      <c r="F248" s="30"/>
      <c r="G248" s="31"/>
      <c r="H248" s="50">
        <f t="shared" ref="H248:O248" si="1247">SUM(H245:H247)</f>
        <v>19779764</v>
      </c>
      <c r="I248" s="50">
        <f t="shared" si="1247"/>
        <v>14594572</v>
      </c>
      <c r="J248" s="50">
        <f t="shared" si="1247"/>
        <v>0</v>
      </c>
      <c r="K248" s="50">
        <f t="shared" si="1247"/>
        <v>4932965</v>
      </c>
      <c r="L248" s="50">
        <f t="shared" si="1247"/>
        <v>145945</v>
      </c>
      <c r="M248" s="50">
        <f t="shared" si="1247"/>
        <v>106282</v>
      </c>
      <c r="N248" s="107">
        <f t="shared" si="1247"/>
        <v>29.34</v>
      </c>
      <c r="O248" s="107">
        <f t="shared" si="1247"/>
        <v>17.489999999999998</v>
      </c>
      <c r="P248" s="107">
        <f t="shared" ref="P248" si="1248">SUM(P245:P247)</f>
        <v>11.850000000000001</v>
      </c>
      <c r="Q248" s="50">
        <f t="shared" ref="Q248:BD248" si="1249">SUM(Q245:Q247)</f>
        <v>-130000</v>
      </c>
      <c r="R248" s="50">
        <f t="shared" si="1249"/>
        <v>0</v>
      </c>
      <c r="S248" s="50">
        <f t="shared" si="1249"/>
        <v>0</v>
      </c>
      <c r="T248" s="50">
        <f t="shared" si="1249"/>
        <v>0</v>
      </c>
      <c r="U248" s="50">
        <f t="shared" si="1249"/>
        <v>0</v>
      </c>
      <c r="V248" s="50">
        <f t="shared" si="1249"/>
        <v>0</v>
      </c>
      <c r="W248" s="50">
        <f t="shared" si="1249"/>
        <v>0</v>
      </c>
      <c r="X248" s="50">
        <f t="shared" si="1249"/>
        <v>-130000</v>
      </c>
      <c r="Y248" s="50">
        <f t="shared" si="1249"/>
        <v>0</v>
      </c>
      <c r="Z248" s="50">
        <f t="shared" si="1249"/>
        <v>130000</v>
      </c>
      <c r="AA248" s="50">
        <f t="shared" si="1249"/>
        <v>0</v>
      </c>
      <c r="AB248" s="50">
        <f t="shared" si="1249"/>
        <v>130000</v>
      </c>
      <c r="AC248" s="50">
        <f t="shared" si="1249"/>
        <v>0</v>
      </c>
      <c r="AD248" s="50">
        <f t="shared" si="1249"/>
        <v>0</v>
      </c>
      <c r="AE248" s="50">
        <f t="shared" si="1249"/>
        <v>-1300</v>
      </c>
      <c r="AF248" s="50">
        <f t="shared" si="1249"/>
        <v>0</v>
      </c>
      <c r="AG248" s="50">
        <f t="shared" si="1249"/>
        <v>0</v>
      </c>
      <c r="AH248" s="50">
        <f t="shared" si="1249"/>
        <v>0</v>
      </c>
      <c r="AI248" s="50">
        <f t="shared" si="1249"/>
        <v>0</v>
      </c>
      <c r="AJ248" s="55">
        <f t="shared" si="1249"/>
        <v>0</v>
      </c>
      <c r="AK248" s="55">
        <f t="shared" si="1249"/>
        <v>0</v>
      </c>
      <c r="AL248" s="55">
        <f t="shared" si="1249"/>
        <v>0</v>
      </c>
      <c r="AM248" s="55">
        <f t="shared" si="1249"/>
        <v>0</v>
      </c>
      <c r="AN248" s="55">
        <f t="shared" si="1249"/>
        <v>0</v>
      </c>
      <c r="AO248" s="55">
        <f t="shared" si="1249"/>
        <v>0</v>
      </c>
      <c r="AP248" s="55">
        <f t="shared" si="1249"/>
        <v>0</v>
      </c>
      <c r="AQ248" s="55">
        <f t="shared" si="1249"/>
        <v>0</v>
      </c>
      <c r="AR248" s="55">
        <f t="shared" si="1249"/>
        <v>0</v>
      </c>
      <c r="AS248" s="55">
        <f t="shared" si="1249"/>
        <v>0</v>
      </c>
      <c r="AT248" s="55">
        <f t="shared" si="1249"/>
        <v>0</v>
      </c>
      <c r="AU248" s="55">
        <f t="shared" si="1249"/>
        <v>0</v>
      </c>
      <c r="AV248" s="50">
        <f t="shared" si="1249"/>
        <v>19778464</v>
      </c>
      <c r="AW248" s="50">
        <f t="shared" si="1249"/>
        <v>14464572</v>
      </c>
      <c r="AX248" s="50">
        <f t="shared" si="1249"/>
        <v>130000</v>
      </c>
      <c r="AY248" s="50">
        <f t="shared" si="1249"/>
        <v>4932965</v>
      </c>
      <c r="AZ248" s="50">
        <f t="shared" si="1249"/>
        <v>144645</v>
      </c>
      <c r="BA248" s="50">
        <f t="shared" si="1249"/>
        <v>106282</v>
      </c>
      <c r="BB248" s="55">
        <f t="shared" si="1249"/>
        <v>29.34</v>
      </c>
      <c r="BC248" s="55">
        <f t="shared" si="1249"/>
        <v>17.489999999999998</v>
      </c>
      <c r="BD248" s="55">
        <f t="shared" si="1249"/>
        <v>11.850000000000001</v>
      </c>
      <c r="BE248" s="168">
        <f>AV248-H248</f>
        <v>-1300</v>
      </c>
    </row>
    <row r="249" spans="1:57" x14ac:dyDescent="0.25">
      <c r="A249" s="25">
        <v>1474</v>
      </c>
      <c r="B249" s="6">
        <v>600029107</v>
      </c>
      <c r="C249" s="26">
        <v>60252774</v>
      </c>
      <c r="D249" s="27" t="s">
        <v>101</v>
      </c>
      <c r="E249" s="6">
        <v>3133</v>
      </c>
      <c r="F249" s="6" t="s">
        <v>64</v>
      </c>
      <c r="G249" s="26" t="s">
        <v>95</v>
      </c>
      <c r="H249" s="9">
        <f t="shared" ref="H249:H251" si="1250">I249+J249+K249+L249+M249</f>
        <v>10864694</v>
      </c>
      <c r="I249" s="9">
        <v>8016266</v>
      </c>
      <c r="J249" s="9"/>
      <c r="K249" s="9">
        <f t="shared" ref="K249:K251" si="1251">ROUND(I249*33.8%,0)</f>
        <v>2709498</v>
      </c>
      <c r="L249" s="9">
        <f t="shared" ref="L249:L251" si="1252">ROUND(I249*1%,0)</f>
        <v>80163</v>
      </c>
      <c r="M249" s="9">
        <v>58767</v>
      </c>
      <c r="N249" s="105">
        <v>15.8</v>
      </c>
      <c r="O249" s="105">
        <v>9.92</v>
      </c>
      <c r="P249" s="105">
        <f>N249-O249</f>
        <v>5.8800000000000008</v>
      </c>
      <c r="Q249" s="9">
        <f>OON!V249+OON!W249</f>
        <v>-71500</v>
      </c>
      <c r="R249" s="61"/>
      <c r="S249" s="61"/>
      <c r="T249" s="61"/>
      <c r="U249" s="61"/>
      <c r="V249" s="61"/>
      <c r="W249" s="61"/>
      <c r="X249" s="9">
        <f t="shared" ref="X249:X251" si="1253">SUM(Q249:W249)</f>
        <v>-71500</v>
      </c>
      <c r="Y249" s="9">
        <f>OON!K249</f>
        <v>0</v>
      </c>
      <c r="Z249" s="9">
        <f t="shared" ref="Z249:Z251" si="1254">Q249*-1</f>
        <v>71500</v>
      </c>
      <c r="AA249" s="9">
        <f>OON!O249+OON!S249</f>
        <v>0</v>
      </c>
      <c r="AB249" s="9">
        <f t="shared" ref="AB249:AB251" si="1255">SUM(Y249:AA249)</f>
        <v>71500</v>
      </c>
      <c r="AC249" s="9">
        <f t="shared" ref="AC249:AC251" si="1256">X249+AB249</f>
        <v>0</v>
      </c>
      <c r="AD249" s="9">
        <f t="shared" ref="AD249:AD251" si="1257">ROUND((X249+Y249+Z249)*33.8%,0)</f>
        <v>0</v>
      </c>
      <c r="AE249" s="9">
        <f t="shared" ref="AE249:AE251" si="1258">ROUND(X249*1%,0)</f>
        <v>-715</v>
      </c>
      <c r="AF249" s="61"/>
      <c r="AG249" s="61"/>
      <c r="AH249" s="61"/>
      <c r="AI249" s="9">
        <f t="shared" ref="AI249:AI251" si="1259">AF249+AG249+AH249</f>
        <v>0</v>
      </c>
      <c r="AJ249" s="46">
        <f>OON!AC249</f>
        <v>0</v>
      </c>
      <c r="AK249" s="46">
        <f>OON!AD249</f>
        <v>0</v>
      </c>
      <c r="AL249" s="46"/>
      <c r="AM249" s="46"/>
      <c r="AN249" s="46"/>
      <c r="AO249" s="46"/>
      <c r="AP249" s="46"/>
      <c r="AQ249" s="46"/>
      <c r="AR249" s="46"/>
      <c r="AS249" s="46">
        <f t="shared" ref="AS249:AS251" si="1260">AJ249+AL249+AM249+AP249+AR249+AN249</f>
        <v>0</v>
      </c>
      <c r="AT249" s="46">
        <f t="shared" ref="AT249:AT251" si="1261">AK249+AQ249+AO249</f>
        <v>0</v>
      </c>
      <c r="AU249" s="46">
        <f t="shared" ref="AU249:AU251" si="1262">AS249+AT249</f>
        <v>0</v>
      </c>
      <c r="AV249" s="9">
        <f t="shared" ref="AV249:AV251" si="1263">AW249+AX249+AY249+AZ249+BA249</f>
        <v>10863979</v>
      </c>
      <c r="AW249" s="9">
        <f t="shared" ref="AW249:AW251" si="1264">I249+X249</f>
        <v>7944766</v>
      </c>
      <c r="AX249" s="9">
        <f t="shared" ref="AX249:AX251" si="1265">J249+AB249</f>
        <v>71500</v>
      </c>
      <c r="AY249" s="9">
        <f t="shared" ref="AY249:AY251" si="1266">K249+AD249</f>
        <v>2709498</v>
      </c>
      <c r="AZ249" s="9">
        <f t="shared" ref="AZ249:AZ251" si="1267">L249+AE249</f>
        <v>79448</v>
      </c>
      <c r="BA249" s="9">
        <f t="shared" ref="BA249:BA251" si="1268">M249+AI249</f>
        <v>58767</v>
      </c>
      <c r="BB249" s="46">
        <f t="shared" ref="BB249:BB251" si="1269">BC249+BD249</f>
        <v>15.8</v>
      </c>
      <c r="BC249" s="46">
        <f t="shared" ref="BC249:BC251" si="1270">O249+AS249</f>
        <v>9.92</v>
      </c>
      <c r="BD249" s="46">
        <f t="shared" ref="BD249:BD251" si="1271">P249+AT249</f>
        <v>5.8800000000000008</v>
      </c>
      <c r="BE249" s="169"/>
    </row>
    <row r="250" spans="1:57" x14ac:dyDescent="0.25">
      <c r="A250" s="5">
        <v>1474</v>
      </c>
      <c r="B250" s="2">
        <v>600029107</v>
      </c>
      <c r="C250" s="7">
        <v>60252774</v>
      </c>
      <c r="D250" s="8" t="s">
        <v>101</v>
      </c>
      <c r="E250" s="19">
        <v>3133</v>
      </c>
      <c r="F250" s="19" t="s">
        <v>109</v>
      </c>
      <c r="G250" s="19" t="s">
        <v>95</v>
      </c>
      <c r="H250" s="9">
        <f t="shared" si="1250"/>
        <v>0</v>
      </c>
      <c r="I250" s="9"/>
      <c r="J250" s="9"/>
      <c r="K250" s="9">
        <f t="shared" si="1251"/>
        <v>0</v>
      </c>
      <c r="L250" s="9">
        <f t="shared" si="1252"/>
        <v>0</v>
      </c>
      <c r="M250" s="9"/>
      <c r="N250" s="105"/>
      <c r="O250" s="105"/>
      <c r="P250" s="105"/>
      <c r="Q250" s="9">
        <f>OON!V250+OON!W250</f>
        <v>0</v>
      </c>
      <c r="R250" s="49"/>
      <c r="S250" s="49"/>
      <c r="T250" s="49"/>
      <c r="U250" s="49"/>
      <c r="V250" s="49"/>
      <c r="W250" s="49"/>
      <c r="X250" s="9">
        <f t="shared" si="1253"/>
        <v>0</v>
      </c>
      <c r="Y250" s="9">
        <f>OON!K250</f>
        <v>0</v>
      </c>
      <c r="Z250" s="9">
        <f t="shared" si="1254"/>
        <v>0</v>
      </c>
      <c r="AA250" s="9">
        <f>OON!O250+OON!S250</f>
        <v>0</v>
      </c>
      <c r="AB250" s="9">
        <f t="shared" si="1255"/>
        <v>0</v>
      </c>
      <c r="AC250" s="9">
        <f t="shared" si="1256"/>
        <v>0</v>
      </c>
      <c r="AD250" s="9">
        <f t="shared" si="1257"/>
        <v>0</v>
      </c>
      <c r="AE250" s="9">
        <f t="shared" si="1258"/>
        <v>0</v>
      </c>
      <c r="AF250" s="49"/>
      <c r="AG250" s="49"/>
      <c r="AH250" s="49"/>
      <c r="AI250" s="9">
        <f t="shared" si="1259"/>
        <v>0</v>
      </c>
      <c r="AJ250" s="46">
        <f>OON!AC250</f>
        <v>0</v>
      </c>
      <c r="AK250" s="46">
        <f>OON!AD250</f>
        <v>0</v>
      </c>
      <c r="AL250" s="46"/>
      <c r="AM250" s="46"/>
      <c r="AN250" s="46"/>
      <c r="AO250" s="46"/>
      <c r="AP250" s="46"/>
      <c r="AQ250" s="46"/>
      <c r="AR250" s="46"/>
      <c r="AS250" s="46">
        <f t="shared" si="1260"/>
        <v>0</v>
      </c>
      <c r="AT250" s="46">
        <f t="shared" si="1261"/>
        <v>0</v>
      </c>
      <c r="AU250" s="46">
        <f t="shared" si="1262"/>
        <v>0</v>
      </c>
      <c r="AV250" s="9">
        <f t="shared" si="1263"/>
        <v>0</v>
      </c>
      <c r="AW250" s="9">
        <f t="shared" si="1264"/>
        <v>0</v>
      </c>
      <c r="AX250" s="9">
        <f t="shared" si="1265"/>
        <v>0</v>
      </c>
      <c r="AY250" s="9">
        <f t="shared" si="1266"/>
        <v>0</v>
      </c>
      <c r="AZ250" s="9">
        <f t="shared" si="1267"/>
        <v>0</v>
      </c>
      <c r="BA250" s="9">
        <f t="shared" si="1268"/>
        <v>0</v>
      </c>
      <c r="BB250" s="46">
        <f t="shared" si="1269"/>
        <v>0</v>
      </c>
      <c r="BC250" s="46">
        <f t="shared" si="1270"/>
        <v>0</v>
      </c>
      <c r="BD250" s="46">
        <f t="shared" si="1271"/>
        <v>0</v>
      </c>
      <c r="BE250" s="169"/>
    </row>
    <row r="251" spans="1:57" x14ac:dyDescent="0.25">
      <c r="A251" s="5">
        <v>1474</v>
      </c>
      <c r="B251" s="2">
        <v>600029107</v>
      </c>
      <c r="C251" s="7">
        <v>60252774</v>
      </c>
      <c r="D251" s="8" t="s">
        <v>101</v>
      </c>
      <c r="E251" s="2">
        <v>3141</v>
      </c>
      <c r="F251" s="2" t="s">
        <v>20</v>
      </c>
      <c r="G251" s="7" t="s">
        <v>95</v>
      </c>
      <c r="H251" s="9">
        <f t="shared" si="1250"/>
        <v>281624</v>
      </c>
      <c r="I251" s="9">
        <v>208027</v>
      </c>
      <c r="J251" s="9"/>
      <c r="K251" s="9">
        <f t="shared" si="1251"/>
        <v>70313</v>
      </c>
      <c r="L251" s="9">
        <f t="shared" si="1252"/>
        <v>2080</v>
      </c>
      <c r="M251" s="9">
        <v>1204</v>
      </c>
      <c r="N251" s="105">
        <v>0.67</v>
      </c>
      <c r="O251" s="105">
        <v>0</v>
      </c>
      <c r="P251" s="105">
        <f>N251</f>
        <v>0.67</v>
      </c>
      <c r="Q251" s="9">
        <f>OON!V251+OON!W251</f>
        <v>0</v>
      </c>
      <c r="R251" s="49"/>
      <c r="S251" s="49"/>
      <c r="T251" s="49"/>
      <c r="U251" s="49"/>
      <c r="V251" s="49"/>
      <c r="W251" s="49"/>
      <c r="X251" s="9">
        <f t="shared" si="1253"/>
        <v>0</v>
      </c>
      <c r="Y251" s="9">
        <f>OON!K251</f>
        <v>0</v>
      </c>
      <c r="Z251" s="9">
        <f t="shared" si="1254"/>
        <v>0</v>
      </c>
      <c r="AA251" s="9">
        <f>OON!O251+OON!S251</f>
        <v>0</v>
      </c>
      <c r="AB251" s="9">
        <f t="shared" si="1255"/>
        <v>0</v>
      </c>
      <c r="AC251" s="9">
        <f t="shared" si="1256"/>
        <v>0</v>
      </c>
      <c r="AD251" s="9">
        <f t="shared" si="1257"/>
        <v>0</v>
      </c>
      <c r="AE251" s="9">
        <f t="shared" si="1258"/>
        <v>0</v>
      </c>
      <c r="AF251" s="49"/>
      <c r="AG251" s="49"/>
      <c r="AH251" s="49"/>
      <c r="AI251" s="9">
        <f t="shared" si="1259"/>
        <v>0</v>
      </c>
      <c r="AJ251" s="46">
        <f>OON!AC251</f>
        <v>0</v>
      </c>
      <c r="AK251" s="46">
        <f>OON!AD251</f>
        <v>0</v>
      </c>
      <c r="AL251" s="46"/>
      <c r="AM251" s="46"/>
      <c r="AN251" s="46"/>
      <c r="AO251" s="46"/>
      <c r="AP251" s="46"/>
      <c r="AQ251" s="46"/>
      <c r="AR251" s="46"/>
      <c r="AS251" s="46">
        <f t="shared" si="1260"/>
        <v>0</v>
      </c>
      <c r="AT251" s="46">
        <f t="shared" si="1261"/>
        <v>0</v>
      </c>
      <c r="AU251" s="46">
        <f t="shared" si="1262"/>
        <v>0</v>
      </c>
      <c r="AV251" s="9">
        <f t="shared" si="1263"/>
        <v>281624</v>
      </c>
      <c r="AW251" s="9">
        <f t="shared" si="1264"/>
        <v>208027</v>
      </c>
      <c r="AX251" s="9">
        <f t="shared" si="1265"/>
        <v>0</v>
      </c>
      <c r="AY251" s="9">
        <f t="shared" si="1266"/>
        <v>70313</v>
      </c>
      <c r="AZ251" s="9">
        <f t="shared" si="1267"/>
        <v>2080</v>
      </c>
      <c r="BA251" s="9">
        <f t="shared" si="1268"/>
        <v>1204</v>
      </c>
      <c r="BB251" s="46">
        <f t="shared" si="1269"/>
        <v>0.67</v>
      </c>
      <c r="BC251" s="46">
        <f t="shared" si="1270"/>
        <v>0</v>
      </c>
      <c r="BD251" s="46">
        <f t="shared" si="1271"/>
        <v>0.67</v>
      </c>
      <c r="BE251" s="169"/>
    </row>
    <row r="252" spans="1:57" x14ac:dyDescent="0.25">
      <c r="A252" s="29">
        <v>1474</v>
      </c>
      <c r="B252" s="30">
        <v>600029107</v>
      </c>
      <c r="C252" s="31"/>
      <c r="D252" s="32" t="s">
        <v>191</v>
      </c>
      <c r="E252" s="30"/>
      <c r="F252" s="30"/>
      <c r="G252" s="31"/>
      <c r="H252" s="50">
        <f t="shared" ref="H252:O252" si="1272">SUM(H249:H251)</f>
        <v>11146318</v>
      </c>
      <c r="I252" s="50">
        <f t="shared" si="1272"/>
        <v>8224293</v>
      </c>
      <c r="J252" s="50">
        <f t="shared" si="1272"/>
        <v>0</v>
      </c>
      <c r="K252" s="50">
        <f t="shared" si="1272"/>
        <v>2779811</v>
      </c>
      <c r="L252" s="50">
        <f t="shared" si="1272"/>
        <v>82243</v>
      </c>
      <c r="M252" s="50">
        <f t="shared" si="1272"/>
        <v>59971</v>
      </c>
      <c r="N252" s="107">
        <f t="shared" si="1272"/>
        <v>16.470000000000002</v>
      </c>
      <c r="O252" s="107">
        <f t="shared" si="1272"/>
        <v>9.92</v>
      </c>
      <c r="P252" s="107">
        <f t="shared" ref="P252" si="1273">SUM(P249:P251)</f>
        <v>6.5500000000000007</v>
      </c>
      <c r="Q252" s="50">
        <f t="shared" ref="Q252:BD252" si="1274">SUM(Q249:Q251)</f>
        <v>-71500</v>
      </c>
      <c r="R252" s="50">
        <f t="shared" si="1274"/>
        <v>0</v>
      </c>
      <c r="S252" s="50">
        <f t="shared" si="1274"/>
        <v>0</v>
      </c>
      <c r="T252" s="50">
        <f t="shared" si="1274"/>
        <v>0</v>
      </c>
      <c r="U252" s="50">
        <f t="shared" si="1274"/>
        <v>0</v>
      </c>
      <c r="V252" s="50">
        <f t="shared" si="1274"/>
        <v>0</v>
      </c>
      <c r="W252" s="50">
        <f t="shared" si="1274"/>
        <v>0</v>
      </c>
      <c r="X252" s="50">
        <f t="shared" si="1274"/>
        <v>-71500</v>
      </c>
      <c r="Y252" s="50">
        <f t="shared" si="1274"/>
        <v>0</v>
      </c>
      <c r="Z252" s="50">
        <f t="shared" si="1274"/>
        <v>71500</v>
      </c>
      <c r="AA252" s="50">
        <f t="shared" si="1274"/>
        <v>0</v>
      </c>
      <c r="AB252" s="50">
        <f t="shared" si="1274"/>
        <v>71500</v>
      </c>
      <c r="AC252" s="50">
        <f t="shared" si="1274"/>
        <v>0</v>
      </c>
      <c r="AD252" s="50">
        <f t="shared" si="1274"/>
        <v>0</v>
      </c>
      <c r="AE252" s="50">
        <f t="shared" si="1274"/>
        <v>-715</v>
      </c>
      <c r="AF252" s="50">
        <f t="shared" si="1274"/>
        <v>0</v>
      </c>
      <c r="AG252" s="50">
        <f t="shared" si="1274"/>
        <v>0</v>
      </c>
      <c r="AH252" s="50">
        <f t="shared" si="1274"/>
        <v>0</v>
      </c>
      <c r="AI252" s="50">
        <f t="shared" si="1274"/>
        <v>0</v>
      </c>
      <c r="AJ252" s="55">
        <f t="shared" si="1274"/>
        <v>0</v>
      </c>
      <c r="AK252" s="55">
        <f t="shared" si="1274"/>
        <v>0</v>
      </c>
      <c r="AL252" s="55">
        <f t="shared" si="1274"/>
        <v>0</v>
      </c>
      <c r="AM252" s="55">
        <f t="shared" si="1274"/>
        <v>0</v>
      </c>
      <c r="AN252" s="55">
        <f t="shared" si="1274"/>
        <v>0</v>
      </c>
      <c r="AO252" s="55">
        <f t="shared" si="1274"/>
        <v>0</v>
      </c>
      <c r="AP252" s="55">
        <f t="shared" si="1274"/>
        <v>0</v>
      </c>
      <c r="AQ252" s="55">
        <f t="shared" si="1274"/>
        <v>0</v>
      </c>
      <c r="AR252" s="55">
        <f t="shared" si="1274"/>
        <v>0</v>
      </c>
      <c r="AS252" s="55">
        <f t="shared" si="1274"/>
        <v>0</v>
      </c>
      <c r="AT252" s="55">
        <f t="shared" si="1274"/>
        <v>0</v>
      </c>
      <c r="AU252" s="55">
        <f t="shared" si="1274"/>
        <v>0</v>
      </c>
      <c r="AV252" s="50">
        <f t="shared" si="1274"/>
        <v>11145603</v>
      </c>
      <c r="AW252" s="50">
        <f t="shared" si="1274"/>
        <v>8152793</v>
      </c>
      <c r="AX252" s="50">
        <f t="shared" si="1274"/>
        <v>71500</v>
      </c>
      <c r="AY252" s="50">
        <f t="shared" si="1274"/>
        <v>2779811</v>
      </c>
      <c r="AZ252" s="50">
        <f t="shared" si="1274"/>
        <v>81528</v>
      </c>
      <c r="BA252" s="50">
        <f t="shared" si="1274"/>
        <v>59971</v>
      </c>
      <c r="BB252" s="55">
        <f t="shared" si="1274"/>
        <v>16.470000000000002</v>
      </c>
      <c r="BC252" s="55">
        <f t="shared" si="1274"/>
        <v>9.92</v>
      </c>
      <c r="BD252" s="55">
        <f t="shared" si="1274"/>
        <v>6.5500000000000007</v>
      </c>
      <c r="BE252" s="168">
        <f>AV252-H252</f>
        <v>-715</v>
      </c>
    </row>
    <row r="253" spans="1:57" x14ac:dyDescent="0.25">
      <c r="A253" s="25">
        <v>1475</v>
      </c>
      <c r="B253" s="6">
        <v>600029166</v>
      </c>
      <c r="C253" s="26">
        <v>46748105</v>
      </c>
      <c r="D253" s="27" t="s">
        <v>102</v>
      </c>
      <c r="E253" s="6">
        <v>3133</v>
      </c>
      <c r="F253" s="6" t="s">
        <v>64</v>
      </c>
      <c r="G253" s="26" t="s">
        <v>95</v>
      </c>
      <c r="H253" s="9">
        <f t="shared" ref="H253:H254" si="1275">I253+J253+K253+L253+M253</f>
        <v>16011126</v>
      </c>
      <c r="I253" s="9">
        <v>11813444</v>
      </c>
      <c r="J253" s="9"/>
      <c r="K253" s="9">
        <f t="shared" ref="K253:K254" si="1276">ROUND(I253*33.8%,0)</f>
        <v>3992944</v>
      </c>
      <c r="L253" s="9">
        <f t="shared" ref="L253:L254" si="1277">ROUND(I253*1%,0)</f>
        <v>118134</v>
      </c>
      <c r="M253" s="9">
        <v>86604</v>
      </c>
      <c r="N253" s="105">
        <v>23.28</v>
      </c>
      <c r="O253" s="105">
        <v>14.62</v>
      </c>
      <c r="P253" s="105">
        <f>N253-O253</f>
        <v>8.6600000000000019</v>
      </c>
      <c r="Q253" s="9">
        <f>OON!V253+OON!W253</f>
        <v>-13000</v>
      </c>
      <c r="R253" s="61"/>
      <c r="S253" s="61"/>
      <c r="T253" s="61"/>
      <c r="U253" s="61"/>
      <c r="V253" s="61"/>
      <c r="W253" s="61"/>
      <c r="X253" s="9">
        <f t="shared" ref="X253:X254" si="1278">SUM(Q253:W253)</f>
        <v>-13000</v>
      </c>
      <c r="Y253" s="9">
        <f>OON!K253</f>
        <v>0</v>
      </c>
      <c r="Z253" s="9">
        <f t="shared" ref="Z253:Z254" si="1279">Q253*-1</f>
        <v>13000</v>
      </c>
      <c r="AA253" s="9">
        <f>OON!O253+OON!S253</f>
        <v>0</v>
      </c>
      <c r="AB253" s="9">
        <f t="shared" ref="AB253:AB254" si="1280">SUM(Y253:AA253)</f>
        <v>13000</v>
      </c>
      <c r="AC253" s="9">
        <f t="shared" ref="AC253:AC254" si="1281">X253+AB253</f>
        <v>0</v>
      </c>
      <c r="AD253" s="9">
        <f t="shared" ref="AD253:AD254" si="1282">ROUND((X253+Y253+Z253)*33.8%,0)</f>
        <v>0</v>
      </c>
      <c r="AE253" s="9">
        <f t="shared" ref="AE253:AE254" si="1283">ROUND(X253*1%,0)</f>
        <v>-130</v>
      </c>
      <c r="AF253" s="61"/>
      <c r="AG253" s="61"/>
      <c r="AH253" s="61"/>
      <c r="AI253" s="9">
        <f t="shared" ref="AI253:AI254" si="1284">AF253+AG253+AH253</f>
        <v>0</v>
      </c>
      <c r="AJ253" s="46">
        <f>OON!AC253</f>
        <v>0</v>
      </c>
      <c r="AK253" s="46">
        <f>OON!AD253</f>
        <v>0</v>
      </c>
      <c r="AL253" s="46"/>
      <c r="AM253" s="46"/>
      <c r="AN253" s="46"/>
      <c r="AO253" s="46"/>
      <c r="AP253" s="46"/>
      <c r="AQ253" s="46"/>
      <c r="AR253" s="46"/>
      <c r="AS253" s="46">
        <f t="shared" ref="AS253:AS254" si="1285">AJ253+AL253+AM253+AP253+AR253+AN253</f>
        <v>0</v>
      </c>
      <c r="AT253" s="46">
        <f t="shared" ref="AT253:AT254" si="1286">AK253+AQ253+AO253</f>
        <v>0</v>
      </c>
      <c r="AU253" s="46">
        <f t="shared" ref="AU253:AU254" si="1287">AS253+AT253</f>
        <v>0</v>
      </c>
      <c r="AV253" s="9">
        <f t="shared" ref="AV253:AV254" si="1288">AW253+AX253+AY253+AZ253+BA253</f>
        <v>16010996</v>
      </c>
      <c r="AW253" s="9">
        <f t="shared" ref="AW253:AW254" si="1289">I253+X253</f>
        <v>11800444</v>
      </c>
      <c r="AX253" s="9">
        <f t="shared" ref="AX253:AX254" si="1290">J253+AB253</f>
        <v>13000</v>
      </c>
      <c r="AY253" s="9">
        <f t="shared" ref="AY253:AY254" si="1291">K253+AD253</f>
        <v>3992944</v>
      </c>
      <c r="AZ253" s="9">
        <f t="shared" ref="AZ253:AZ254" si="1292">L253+AE253</f>
        <v>118004</v>
      </c>
      <c r="BA253" s="9">
        <f t="shared" ref="BA253:BA254" si="1293">M253+AI253</f>
        <v>86604</v>
      </c>
      <c r="BB253" s="46">
        <f t="shared" ref="BB253:BB254" si="1294">BC253+BD253</f>
        <v>23.28</v>
      </c>
      <c r="BC253" s="46">
        <f t="shared" ref="BC253:BC254" si="1295">O253+AS253</f>
        <v>14.62</v>
      </c>
      <c r="BD253" s="46">
        <f t="shared" ref="BD253:BD254" si="1296">P253+AT253</f>
        <v>8.6600000000000019</v>
      </c>
      <c r="BE253" s="169"/>
    </row>
    <row r="254" spans="1:57" x14ac:dyDescent="0.25">
      <c r="A254" s="5">
        <v>1475</v>
      </c>
      <c r="B254" s="2">
        <v>600029166</v>
      </c>
      <c r="C254" s="7">
        <v>46748105</v>
      </c>
      <c r="D254" s="8" t="s">
        <v>102</v>
      </c>
      <c r="E254" s="19">
        <v>3133</v>
      </c>
      <c r="F254" s="19" t="s">
        <v>109</v>
      </c>
      <c r="G254" s="19" t="s">
        <v>95</v>
      </c>
      <c r="H254" s="9">
        <f t="shared" si="1275"/>
        <v>0</v>
      </c>
      <c r="I254" s="9"/>
      <c r="J254" s="9"/>
      <c r="K254" s="9">
        <f t="shared" si="1276"/>
        <v>0</v>
      </c>
      <c r="L254" s="9">
        <f t="shared" si="1277"/>
        <v>0</v>
      </c>
      <c r="M254" s="9"/>
      <c r="N254" s="105"/>
      <c r="O254" s="105"/>
      <c r="P254" s="105"/>
      <c r="Q254" s="9">
        <f>OON!V254+OON!W254</f>
        <v>0</v>
      </c>
      <c r="R254" s="49"/>
      <c r="S254" s="49"/>
      <c r="T254" s="49"/>
      <c r="U254" s="49"/>
      <c r="V254" s="49"/>
      <c r="W254" s="49"/>
      <c r="X254" s="9">
        <f t="shared" si="1278"/>
        <v>0</v>
      </c>
      <c r="Y254" s="9">
        <f>OON!K254</f>
        <v>0</v>
      </c>
      <c r="Z254" s="9">
        <f t="shared" si="1279"/>
        <v>0</v>
      </c>
      <c r="AA254" s="9">
        <f>OON!O254+OON!S254</f>
        <v>0</v>
      </c>
      <c r="AB254" s="9">
        <f t="shared" si="1280"/>
        <v>0</v>
      </c>
      <c r="AC254" s="9">
        <f t="shared" si="1281"/>
        <v>0</v>
      </c>
      <c r="AD254" s="9">
        <f t="shared" si="1282"/>
        <v>0</v>
      </c>
      <c r="AE254" s="9">
        <f t="shared" si="1283"/>
        <v>0</v>
      </c>
      <c r="AF254" s="49"/>
      <c r="AG254" s="49"/>
      <c r="AH254" s="49"/>
      <c r="AI254" s="9">
        <f t="shared" si="1284"/>
        <v>0</v>
      </c>
      <c r="AJ254" s="46">
        <f>OON!AC254</f>
        <v>0</v>
      </c>
      <c r="AK254" s="46">
        <f>OON!AD254</f>
        <v>0</v>
      </c>
      <c r="AL254" s="46"/>
      <c r="AM254" s="46"/>
      <c r="AN254" s="46"/>
      <c r="AO254" s="46"/>
      <c r="AP254" s="46"/>
      <c r="AQ254" s="46"/>
      <c r="AR254" s="46"/>
      <c r="AS254" s="46">
        <f t="shared" si="1285"/>
        <v>0</v>
      </c>
      <c r="AT254" s="46">
        <f t="shared" si="1286"/>
        <v>0</v>
      </c>
      <c r="AU254" s="46">
        <f t="shared" si="1287"/>
        <v>0</v>
      </c>
      <c r="AV254" s="9">
        <f t="shared" si="1288"/>
        <v>0</v>
      </c>
      <c r="AW254" s="9">
        <f t="shared" si="1289"/>
        <v>0</v>
      </c>
      <c r="AX254" s="9">
        <f t="shared" si="1290"/>
        <v>0</v>
      </c>
      <c r="AY254" s="9">
        <f t="shared" si="1291"/>
        <v>0</v>
      </c>
      <c r="AZ254" s="9">
        <f t="shared" si="1292"/>
        <v>0</v>
      </c>
      <c r="BA254" s="9">
        <f t="shared" si="1293"/>
        <v>0</v>
      </c>
      <c r="BB254" s="46">
        <f t="shared" si="1294"/>
        <v>0</v>
      </c>
      <c r="BC254" s="46">
        <f t="shared" si="1295"/>
        <v>0</v>
      </c>
      <c r="BD254" s="46">
        <f t="shared" si="1296"/>
        <v>0</v>
      </c>
      <c r="BE254" s="169"/>
    </row>
    <row r="255" spans="1:57" x14ac:dyDescent="0.25">
      <c r="A255" s="29">
        <v>1475</v>
      </c>
      <c r="B255" s="30">
        <v>600029166</v>
      </c>
      <c r="C255" s="31"/>
      <c r="D255" s="32" t="s">
        <v>192</v>
      </c>
      <c r="E255" s="34"/>
      <c r="F255" s="34"/>
      <c r="G255" s="34"/>
      <c r="H255" s="50">
        <f t="shared" ref="H255:O255" si="1297">SUM(H253:H254)</f>
        <v>16011126</v>
      </c>
      <c r="I255" s="50">
        <f t="shared" si="1297"/>
        <v>11813444</v>
      </c>
      <c r="J255" s="50">
        <f t="shared" si="1297"/>
        <v>0</v>
      </c>
      <c r="K255" s="50">
        <f t="shared" si="1297"/>
        <v>3992944</v>
      </c>
      <c r="L255" s="50">
        <f t="shared" si="1297"/>
        <v>118134</v>
      </c>
      <c r="M255" s="50">
        <f t="shared" si="1297"/>
        <v>86604</v>
      </c>
      <c r="N255" s="107">
        <f t="shared" si="1297"/>
        <v>23.28</v>
      </c>
      <c r="O255" s="107">
        <f t="shared" si="1297"/>
        <v>14.62</v>
      </c>
      <c r="P255" s="107">
        <f t="shared" ref="P255" si="1298">SUM(P253:P254)</f>
        <v>8.6600000000000019</v>
      </c>
      <c r="Q255" s="50">
        <f t="shared" ref="Q255:BD255" si="1299">SUM(Q253:Q254)</f>
        <v>-13000</v>
      </c>
      <c r="R255" s="50">
        <f t="shared" si="1299"/>
        <v>0</v>
      </c>
      <c r="S255" s="50">
        <f t="shared" si="1299"/>
        <v>0</v>
      </c>
      <c r="T255" s="50">
        <f t="shared" si="1299"/>
        <v>0</v>
      </c>
      <c r="U255" s="50">
        <f t="shared" si="1299"/>
        <v>0</v>
      </c>
      <c r="V255" s="50">
        <f t="shared" si="1299"/>
        <v>0</v>
      </c>
      <c r="W255" s="50">
        <f t="shared" si="1299"/>
        <v>0</v>
      </c>
      <c r="X255" s="50">
        <f t="shared" si="1299"/>
        <v>-13000</v>
      </c>
      <c r="Y255" s="50">
        <f t="shared" si="1299"/>
        <v>0</v>
      </c>
      <c r="Z255" s="50">
        <f t="shared" si="1299"/>
        <v>13000</v>
      </c>
      <c r="AA255" s="50">
        <f t="shared" si="1299"/>
        <v>0</v>
      </c>
      <c r="AB255" s="50">
        <f t="shared" si="1299"/>
        <v>13000</v>
      </c>
      <c r="AC255" s="50">
        <f t="shared" si="1299"/>
        <v>0</v>
      </c>
      <c r="AD255" s="50">
        <f t="shared" si="1299"/>
        <v>0</v>
      </c>
      <c r="AE255" s="50">
        <f t="shared" si="1299"/>
        <v>-130</v>
      </c>
      <c r="AF255" s="50">
        <f t="shared" si="1299"/>
        <v>0</v>
      </c>
      <c r="AG255" s="50">
        <f t="shared" si="1299"/>
        <v>0</v>
      </c>
      <c r="AH255" s="50">
        <f t="shared" si="1299"/>
        <v>0</v>
      </c>
      <c r="AI255" s="50">
        <f t="shared" si="1299"/>
        <v>0</v>
      </c>
      <c r="AJ255" s="55">
        <f t="shared" si="1299"/>
        <v>0</v>
      </c>
      <c r="AK255" s="55">
        <f t="shared" si="1299"/>
        <v>0</v>
      </c>
      <c r="AL255" s="55">
        <f t="shared" si="1299"/>
        <v>0</v>
      </c>
      <c r="AM255" s="55">
        <f t="shared" si="1299"/>
        <v>0</v>
      </c>
      <c r="AN255" s="55">
        <f t="shared" si="1299"/>
        <v>0</v>
      </c>
      <c r="AO255" s="55">
        <f t="shared" si="1299"/>
        <v>0</v>
      </c>
      <c r="AP255" s="55">
        <f t="shared" si="1299"/>
        <v>0</v>
      </c>
      <c r="AQ255" s="55">
        <f t="shared" si="1299"/>
        <v>0</v>
      </c>
      <c r="AR255" s="55">
        <f t="shared" si="1299"/>
        <v>0</v>
      </c>
      <c r="AS255" s="55">
        <f t="shared" si="1299"/>
        <v>0</v>
      </c>
      <c r="AT255" s="55">
        <f t="shared" si="1299"/>
        <v>0</v>
      </c>
      <c r="AU255" s="55">
        <f t="shared" si="1299"/>
        <v>0</v>
      </c>
      <c r="AV255" s="50">
        <f t="shared" si="1299"/>
        <v>16010996</v>
      </c>
      <c r="AW255" s="50">
        <f t="shared" si="1299"/>
        <v>11800444</v>
      </c>
      <c r="AX255" s="50">
        <f t="shared" si="1299"/>
        <v>13000</v>
      </c>
      <c r="AY255" s="50">
        <f t="shared" si="1299"/>
        <v>3992944</v>
      </c>
      <c r="AZ255" s="50">
        <f t="shared" si="1299"/>
        <v>118004</v>
      </c>
      <c r="BA255" s="50">
        <f t="shared" si="1299"/>
        <v>86604</v>
      </c>
      <c r="BB255" s="55">
        <f t="shared" si="1299"/>
        <v>23.28</v>
      </c>
      <c r="BC255" s="55">
        <f t="shared" si="1299"/>
        <v>14.62</v>
      </c>
      <c r="BD255" s="55">
        <f t="shared" si="1299"/>
        <v>8.6600000000000019</v>
      </c>
      <c r="BE255" s="168">
        <f>AV255-H255</f>
        <v>-130</v>
      </c>
    </row>
    <row r="256" spans="1:57" x14ac:dyDescent="0.25">
      <c r="A256" s="25">
        <v>1476</v>
      </c>
      <c r="B256" s="6">
        <v>600029808</v>
      </c>
      <c r="C256" s="26">
        <v>855006</v>
      </c>
      <c r="D256" s="27" t="s">
        <v>103</v>
      </c>
      <c r="E256" s="6">
        <v>3133</v>
      </c>
      <c r="F256" s="6" t="s">
        <v>64</v>
      </c>
      <c r="G256" s="26" t="s">
        <v>95</v>
      </c>
      <c r="H256" s="9">
        <f t="shared" ref="H256:H258" si="1300">I256+J256+K256+L256+M256</f>
        <v>7853076</v>
      </c>
      <c r="I256" s="9">
        <v>5794213</v>
      </c>
      <c r="J256" s="9"/>
      <c r="K256" s="9">
        <f t="shared" ref="K256:K258" si="1301">ROUND(I256*33.8%,0)</f>
        <v>1958444</v>
      </c>
      <c r="L256" s="9">
        <f t="shared" ref="L256:L258" si="1302">ROUND(I256*1%,0)</f>
        <v>57942</v>
      </c>
      <c r="M256" s="9">
        <v>42477</v>
      </c>
      <c r="N256" s="105">
        <v>11.42</v>
      </c>
      <c r="O256" s="105">
        <v>7.17</v>
      </c>
      <c r="P256" s="105">
        <f>N256-O256</f>
        <v>4.25</v>
      </c>
      <c r="Q256" s="9">
        <f>OON!V256+OON!W256</f>
        <v>-286000</v>
      </c>
      <c r="R256" s="61"/>
      <c r="S256" s="61"/>
      <c r="T256" s="61"/>
      <c r="U256" s="61"/>
      <c r="V256" s="61"/>
      <c r="W256" s="61"/>
      <c r="X256" s="9">
        <f t="shared" ref="X256:X258" si="1303">SUM(Q256:W256)</f>
        <v>-286000</v>
      </c>
      <c r="Y256" s="9">
        <f>OON!K256</f>
        <v>0</v>
      </c>
      <c r="Z256" s="9">
        <f t="shared" ref="Z256:Z258" si="1304">Q256*-1</f>
        <v>286000</v>
      </c>
      <c r="AA256" s="9">
        <f>OON!O256+OON!S256</f>
        <v>0</v>
      </c>
      <c r="AB256" s="9">
        <f t="shared" ref="AB256:AB258" si="1305">SUM(Y256:AA256)</f>
        <v>286000</v>
      </c>
      <c r="AC256" s="9">
        <f t="shared" ref="AC256:AC258" si="1306">X256+AB256</f>
        <v>0</v>
      </c>
      <c r="AD256" s="9">
        <f t="shared" ref="AD256:AD258" si="1307">ROUND((X256+Y256+Z256)*33.8%,0)</f>
        <v>0</v>
      </c>
      <c r="AE256" s="9">
        <f t="shared" ref="AE256:AE258" si="1308">ROUND(X256*1%,0)</f>
        <v>-2860</v>
      </c>
      <c r="AF256" s="61"/>
      <c r="AG256" s="61"/>
      <c r="AH256" s="61"/>
      <c r="AI256" s="9">
        <f t="shared" ref="AI256:AI258" si="1309">AF256+AG256+AH256</f>
        <v>0</v>
      </c>
      <c r="AJ256" s="46">
        <f>OON!AC256</f>
        <v>0</v>
      </c>
      <c r="AK256" s="46">
        <f>OON!AD256</f>
        <v>0</v>
      </c>
      <c r="AL256" s="46"/>
      <c r="AM256" s="46"/>
      <c r="AN256" s="46"/>
      <c r="AO256" s="46"/>
      <c r="AP256" s="46"/>
      <c r="AQ256" s="46"/>
      <c r="AR256" s="46"/>
      <c r="AS256" s="46">
        <f t="shared" ref="AS256:AS258" si="1310">AJ256+AL256+AM256+AP256+AR256+AN256</f>
        <v>0</v>
      </c>
      <c r="AT256" s="46">
        <f t="shared" ref="AT256:AT258" si="1311">AK256+AQ256+AO256</f>
        <v>0</v>
      </c>
      <c r="AU256" s="46">
        <f t="shared" ref="AU256:AU258" si="1312">AS256+AT256</f>
        <v>0</v>
      </c>
      <c r="AV256" s="9">
        <f t="shared" ref="AV256:AV258" si="1313">AW256+AX256+AY256+AZ256+BA256</f>
        <v>7850216</v>
      </c>
      <c r="AW256" s="9">
        <f t="shared" ref="AW256:AW258" si="1314">I256+X256</f>
        <v>5508213</v>
      </c>
      <c r="AX256" s="9">
        <f t="shared" ref="AX256:AX258" si="1315">J256+AB256</f>
        <v>286000</v>
      </c>
      <c r="AY256" s="9">
        <f t="shared" ref="AY256:AY258" si="1316">K256+AD256</f>
        <v>1958444</v>
      </c>
      <c r="AZ256" s="9">
        <f t="shared" ref="AZ256:AZ258" si="1317">L256+AE256</f>
        <v>55082</v>
      </c>
      <c r="BA256" s="9">
        <f t="shared" ref="BA256:BA258" si="1318">M256+AI256</f>
        <v>42477</v>
      </c>
      <c r="BB256" s="46">
        <f t="shared" ref="BB256:BB258" si="1319">BC256+BD256</f>
        <v>11.42</v>
      </c>
      <c r="BC256" s="46">
        <f t="shared" ref="BC256:BC258" si="1320">O256+AS256</f>
        <v>7.17</v>
      </c>
      <c r="BD256" s="46">
        <f t="shared" ref="BD256:BD258" si="1321">P256+AT256</f>
        <v>4.25</v>
      </c>
      <c r="BE256" s="169"/>
    </row>
    <row r="257" spans="1:57" x14ac:dyDescent="0.25">
      <c r="A257" s="5">
        <v>1476</v>
      </c>
      <c r="B257" s="2">
        <v>600029808</v>
      </c>
      <c r="C257" s="7">
        <v>855006</v>
      </c>
      <c r="D257" s="8" t="s">
        <v>103</v>
      </c>
      <c r="E257" s="19">
        <v>3133</v>
      </c>
      <c r="F257" s="19" t="s">
        <v>109</v>
      </c>
      <c r="G257" s="19" t="s">
        <v>95</v>
      </c>
      <c r="H257" s="9">
        <f t="shared" si="1300"/>
        <v>0</v>
      </c>
      <c r="I257" s="9"/>
      <c r="J257" s="9"/>
      <c r="K257" s="9">
        <f t="shared" si="1301"/>
        <v>0</v>
      </c>
      <c r="L257" s="9">
        <f t="shared" si="1302"/>
        <v>0</v>
      </c>
      <c r="M257" s="9"/>
      <c r="N257" s="105"/>
      <c r="O257" s="105"/>
      <c r="P257" s="105"/>
      <c r="Q257" s="9">
        <f>OON!V257+OON!W257</f>
        <v>0</v>
      </c>
      <c r="R257" s="49"/>
      <c r="S257" s="49"/>
      <c r="T257" s="49"/>
      <c r="U257" s="49"/>
      <c r="V257" s="49"/>
      <c r="W257" s="49"/>
      <c r="X257" s="9">
        <f t="shared" si="1303"/>
        <v>0</v>
      </c>
      <c r="Y257" s="9">
        <f>OON!K257</f>
        <v>0</v>
      </c>
      <c r="Z257" s="9">
        <f t="shared" si="1304"/>
        <v>0</v>
      </c>
      <c r="AA257" s="9">
        <f>OON!O257+OON!S257</f>
        <v>0</v>
      </c>
      <c r="AB257" s="9">
        <f t="shared" si="1305"/>
        <v>0</v>
      </c>
      <c r="AC257" s="9">
        <f t="shared" si="1306"/>
        <v>0</v>
      </c>
      <c r="AD257" s="9">
        <f t="shared" si="1307"/>
        <v>0</v>
      </c>
      <c r="AE257" s="9">
        <f t="shared" si="1308"/>
        <v>0</v>
      </c>
      <c r="AF257" s="49"/>
      <c r="AG257" s="49"/>
      <c r="AH257" s="49"/>
      <c r="AI257" s="9">
        <f t="shared" si="1309"/>
        <v>0</v>
      </c>
      <c r="AJ257" s="46">
        <f>OON!AC257</f>
        <v>0</v>
      </c>
      <c r="AK257" s="46">
        <f>OON!AD257</f>
        <v>0</v>
      </c>
      <c r="AL257" s="46"/>
      <c r="AM257" s="46"/>
      <c r="AN257" s="46"/>
      <c r="AO257" s="46"/>
      <c r="AP257" s="46"/>
      <c r="AQ257" s="46"/>
      <c r="AR257" s="46"/>
      <c r="AS257" s="46">
        <f t="shared" si="1310"/>
        <v>0</v>
      </c>
      <c r="AT257" s="46">
        <f t="shared" si="1311"/>
        <v>0</v>
      </c>
      <c r="AU257" s="46">
        <f t="shared" si="1312"/>
        <v>0</v>
      </c>
      <c r="AV257" s="9">
        <f t="shared" si="1313"/>
        <v>0</v>
      </c>
      <c r="AW257" s="9">
        <f t="shared" si="1314"/>
        <v>0</v>
      </c>
      <c r="AX257" s="9">
        <f t="shared" si="1315"/>
        <v>0</v>
      </c>
      <c r="AY257" s="9">
        <f t="shared" si="1316"/>
        <v>0</v>
      </c>
      <c r="AZ257" s="9">
        <f t="shared" si="1317"/>
        <v>0</v>
      </c>
      <c r="BA257" s="9">
        <f t="shared" si="1318"/>
        <v>0</v>
      </c>
      <c r="BB257" s="46">
        <f t="shared" si="1319"/>
        <v>0</v>
      </c>
      <c r="BC257" s="46">
        <f t="shared" si="1320"/>
        <v>0</v>
      </c>
      <c r="BD257" s="46">
        <f t="shared" si="1321"/>
        <v>0</v>
      </c>
      <c r="BE257" s="169"/>
    </row>
    <row r="258" spans="1:57" x14ac:dyDescent="0.25">
      <c r="A258" s="5">
        <v>1476</v>
      </c>
      <c r="B258" s="2">
        <v>600029808</v>
      </c>
      <c r="C258" s="7">
        <v>855006</v>
      </c>
      <c r="D258" s="8" t="s">
        <v>103</v>
      </c>
      <c r="E258" s="2">
        <v>3141</v>
      </c>
      <c r="F258" s="2" t="s">
        <v>20</v>
      </c>
      <c r="G258" s="7" t="s">
        <v>95</v>
      </c>
      <c r="H258" s="9">
        <f t="shared" si="1300"/>
        <v>301740</v>
      </c>
      <c r="I258" s="9">
        <v>222886</v>
      </c>
      <c r="J258" s="9"/>
      <c r="K258" s="9">
        <f t="shared" si="1301"/>
        <v>75335</v>
      </c>
      <c r="L258" s="9">
        <f t="shared" si="1302"/>
        <v>2229</v>
      </c>
      <c r="M258" s="9">
        <v>1290</v>
      </c>
      <c r="N258" s="105">
        <v>0.72</v>
      </c>
      <c r="O258" s="105">
        <v>0</v>
      </c>
      <c r="P258" s="105">
        <f>N258</f>
        <v>0.72</v>
      </c>
      <c r="Q258" s="9">
        <f>OON!V258+OON!W258</f>
        <v>0</v>
      </c>
      <c r="R258" s="49"/>
      <c r="S258" s="49"/>
      <c r="T258" s="49"/>
      <c r="U258" s="49"/>
      <c r="V258" s="49"/>
      <c r="W258" s="49"/>
      <c r="X258" s="9">
        <f t="shared" si="1303"/>
        <v>0</v>
      </c>
      <c r="Y258" s="9">
        <f>OON!K258</f>
        <v>0</v>
      </c>
      <c r="Z258" s="9">
        <f t="shared" si="1304"/>
        <v>0</v>
      </c>
      <c r="AA258" s="9">
        <f>OON!O258+OON!S258</f>
        <v>0</v>
      </c>
      <c r="AB258" s="9">
        <f t="shared" si="1305"/>
        <v>0</v>
      </c>
      <c r="AC258" s="9">
        <f t="shared" si="1306"/>
        <v>0</v>
      </c>
      <c r="AD258" s="9">
        <f t="shared" si="1307"/>
        <v>0</v>
      </c>
      <c r="AE258" s="9">
        <f t="shared" si="1308"/>
        <v>0</v>
      </c>
      <c r="AF258" s="49"/>
      <c r="AG258" s="49"/>
      <c r="AH258" s="49"/>
      <c r="AI258" s="9">
        <f t="shared" si="1309"/>
        <v>0</v>
      </c>
      <c r="AJ258" s="46">
        <f>OON!AC258</f>
        <v>0</v>
      </c>
      <c r="AK258" s="46">
        <f>OON!AD258</f>
        <v>0</v>
      </c>
      <c r="AL258" s="46"/>
      <c r="AM258" s="46"/>
      <c r="AN258" s="46"/>
      <c r="AO258" s="46"/>
      <c r="AP258" s="46"/>
      <c r="AQ258" s="46"/>
      <c r="AR258" s="46"/>
      <c r="AS258" s="46">
        <f t="shared" si="1310"/>
        <v>0</v>
      </c>
      <c r="AT258" s="46">
        <f t="shared" si="1311"/>
        <v>0</v>
      </c>
      <c r="AU258" s="46">
        <f t="shared" si="1312"/>
        <v>0</v>
      </c>
      <c r="AV258" s="9">
        <f t="shared" si="1313"/>
        <v>301740</v>
      </c>
      <c r="AW258" s="9">
        <f t="shared" si="1314"/>
        <v>222886</v>
      </c>
      <c r="AX258" s="9">
        <f t="shared" si="1315"/>
        <v>0</v>
      </c>
      <c r="AY258" s="9">
        <f t="shared" si="1316"/>
        <v>75335</v>
      </c>
      <c r="AZ258" s="9">
        <f t="shared" si="1317"/>
        <v>2229</v>
      </c>
      <c r="BA258" s="9">
        <f t="shared" si="1318"/>
        <v>1290</v>
      </c>
      <c r="BB258" s="46">
        <f t="shared" si="1319"/>
        <v>0.72</v>
      </c>
      <c r="BC258" s="46">
        <f t="shared" si="1320"/>
        <v>0</v>
      </c>
      <c r="BD258" s="46">
        <f t="shared" si="1321"/>
        <v>0.72</v>
      </c>
      <c r="BE258" s="169"/>
    </row>
    <row r="259" spans="1:57" x14ac:dyDescent="0.25">
      <c r="A259" s="29">
        <v>1476</v>
      </c>
      <c r="B259" s="30">
        <v>600029808</v>
      </c>
      <c r="C259" s="31"/>
      <c r="D259" s="32" t="s">
        <v>193</v>
      </c>
      <c r="E259" s="30"/>
      <c r="F259" s="30"/>
      <c r="G259" s="31"/>
      <c r="H259" s="50">
        <f t="shared" ref="H259:O259" si="1322">SUM(H256:H258)</f>
        <v>8154816</v>
      </c>
      <c r="I259" s="50">
        <f t="shared" si="1322"/>
        <v>6017099</v>
      </c>
      <c r="J259" s="50">
        <f t="shared" si="1322"/>
        <v>0</v>
      </c>
      <c r="K259" s="50">
        <f t="shared" si="1322"/>
        <v>2033779</v>
      </c>
      <c r="L259" s="50">
        <f t="shared" si="1322"/>
        <v>60171</v>
      </c>
      <c r="M259" s="50">
        <f t="shared" si="1322"/>
        <v>43767</v>
      </c>
      <c r="N259" s="107">
        <f t="shared" si="1322"/>
        <v>12.14</v>
      </c>
      <c r="O259" s="107">
        <f t="shared" si="1322"/>
        <v>7.17</v>
      </c>
      <c r="P259" s="107">
        <f t="shared" ref="P259" si="1323">SUM(P256:P258)</f>
        <v>4.97</v>
      </c>
      <c r="Q259" s="50">
        <f t="shared" ref="Q259:BD259" si="1324">SUM(Q256:Q258)</f>
        <v>-286000</v>
      </c>
      <c r="R259" s="50">
        <f t="shared" si="1324"/>
        <v>0</v>
      </c>
      <c r="S259" s="50">
        <f t="shared" si="1324"/>
        <v>0</v>
      </c>
      <c r="T259" s="50">
        <f t="shared" si="1324"/>
        <v>0</v>
      </c>
      <c r="U259" s="50">
        <f t="shared" si="1324"/>
        <v>0</v>
      </c>
      <c r="V259" s="50">
        <f t="shared" si="1324"/>
        <v>0</v>
      </c>
      <c r="W259" s="50">
        <f t="shared" si="1324"/>
        <v>0</v>
      </c>
      <c r="X259" s="50">
        <f t="shared" si="1324"/>
        <v>-286000</v>
      </c>
      <c r="Y259" s="50">
        <f t="shared" si="1324"/>
        <v>0</v>
      </c>
      <c r="Z259" s="50">
        <f t="shared" si="1324"/>
        <v>286000</v>
      </c>
      <c r="AA259" s="50">
        <f t="shared" si="1324"/>
        <v>0</v>
      </c>
      <c r="AB259" s="50">
        <f t="shared" si="1324"/>
        <v>286000</v>
      </c>
      <c r="AC259" s="50">
        <f t="shared" si="1324"/>
        <v>0</v>
      </c>
      <c r="AD259" s="50">
        <f t="shared" si="1324"/>
        <v>0</v>
      </c>
      <c r="AE259" s="50">
        <f t="shared" si="1324"/>
        <v>-2860</v>
      </c>
      <c r="AF259" s="50">
        <f t="shared" si="1324"/>
        <v>0</v>
      </c>
      <c r="AG259" s="50">
        <f t="shared" si="1324"/>
        <v>0</v>
      </c>
      <c r="AH259" s="50">
        <f t="shared" si="1324"/>
        <v>0</v>
      </c>
      <c r="AI259" s="50">
        <f t="shared" si="1324"/>
        <v>0</v>
      </c>
      <c r="AJ259" s="55">
        <f t="shared" si="1324"/>
        <v>0</v>
      </c>
      <c r="AK259" s="55">
        <f t="shared" si="1324"/>
        <v>0</v>
      </c>
      <c r="AL259" s="55">
        <f t="shared" si="1324"/>
        <v>0</v>
      </c>
      <c r="AM259" s="55">
        <f t="shared" si="1324"/>
        <v>0</v>
      </c>
      <c r="AN259" s="55">
        <f t="shared" si="1324"/>
        <v>0</v>
      </c>
      <c r="AO259" s="55">
        <f t="shared" si="1324"/>
        <v>0</v>
      </c>
      <c r="AP259" s="55">
        <f t="shared" si="1324"/>
        <v>0</v>
      </c>
      <c r="AQ259" s="55">
        <f t="shared" si="1324"/>
        <v>0</v>
      </c>
      <c r="AR259" s="55">
        <f t="shared" si="1324"/>
        <v>0</v>
      </c>
      <c r="AS259" s="55">
        <f t="shared" si="1324"/>
        <v>0</v>
      </c>
      <c r="AT259" s="55">
        <f t="shared" si="1324"/>
        <v>0</v>
      </c>
      <c r="AU259" s="55">
        <f t="shared" si="1324"/>
        <v>0</v>
      </c>
      <c r="AV259" s="50">
        <f t="shared" si="1324"/>
        <v>8151956</v>
      </c>
      <c r="AW259" s="50">
        <f t="shared" si="1324"/>
        <v>5731099</v>
      </c>
      <c r="AX259" s="50">
        <f t="shared" si="1324"/>
        <v>286000</v>
      </c>
      <c r="AY259" s="50">
        <f t="shared" si="1324"/>
        <v>2033779</v>
      </c>
      <c r="AZ259" s="50">
        <f t="shared" si="1324"/>
        <v>57311</v>
      </c>
      <c r="BA259" s="50">
        <f t="shared" si="1324"/>
        <v>43767</v>
      </c>
      <c r="BB259" s="55">
        <f t="shared" si="1324"/>
        <v>12.14</v>
      </c>
      <c r="BC259" s="55">
        <f t="shared" si="1324"/>
        <v>7.17</v>
      </c>
      <c r="BD259" s="55">
        <f t="shared" si="1324"/>
        <v>4.97</v>
      </c>
      <c r="BE259" s="168">
        <f>AV259-H259</f>
        <v>-2860</v>
      </c>
    </row>
    <row r="260" spans="1:57" x14ac:dyDescent="0.25">
      <c r="A260" s="25">
        <v>1491</v>
      </c>
      <c r="B260" s="6">
        <v>600033392</v>
      </c>
      <c r="C260" s="26">
        <v>70948801</v>
      </c>
      <c r="D260" s="27" t="s">
        <v>104</v>
      </c>
      <c r="E260" s="6">
        <v>3146</v>
      </c>
      <c r="F260" s="6" t="s">
        <v>65</v>
      </c>
      <c r="G260" s="26" t="s">
        <v>95</v>
      </c>
      <c r="H260" s="9">
        <f t="shared" ref="H260:H261" si="1325">I260+J260+K260+L260+M260</f>
        <v>10316107</v>
      </c>
      <c r="I260" s="9">
        <v>7424620</v>
      </c>
      <c r="J260" s="9"/>
      <c r="K260" s="9">
        <f t="shared" ref="K260:K261" si="1326">ROUND(I260*33.8%,0)</f>
        <v>2509522</v>
      </c>
      <c r="L260" s="9">
        <f t="shared" ref="L260:L261" si="1327">ROUND(I260*1%,0)</f>
        <v>74246</v>
      </c>
      <c r="M260" s="9">
        <v>307719</v>
      </c>
      <c r="N260" s="105">
        <v>13.15</v>
      </c>
      <c r="O260" s="105">
        <v>9.4600000000000009</v>
      </c>
      <c r="P260" s="105">
        <f>N260-O260</f>
        <v>3.6899999999999995</v>
      </c>
      <c r="Q260" s="9">
        <f>OON!V260+OON!W260</f>
        <v>0</v>
      </c>
      <c r="R260" s="61"/>
      <c r="S260" s="61"/>
      <c r="T260" s="61"/>
      <c r="U260" s="61"/>
      <c r="V260" s="61"/>
      <c r="W260" s="61"/>
      <c r="X260" s="9">
        <f t="shared" ref="X260:X261" si="1328">SUM(Q260:W260)</f>
        <v>0</v>
      </c>
      <c r="Y260" s="9">
        <f>OON!K260</f>
        <v>0</v>
      </c>
      <c r="Z260" s="9">
        <f t="shared" ref="Z260:Z261" si="1329">Q260*-1</f>
        <v>0</v>
      </c>
      <c r="AA260" s="9">
        <f>OON!O260+OON!S260</f>
        <v>0</v>
      </c>
      <c r="AB260" s="9">
        <f t="shared" ref="AB260:AB261" si="1330">SUM(Y260:AA260)</f>
        <v>0</v>
      </c>
      <c r="AC260" s="9">
        <f t="shared" ref="AC260:AC261" si="1331">X260+AB260</f>
        <v>0</v>
      </c>
      <c r="AD260" s="9">
        <f t="shared" ref="AD260:AD261" si="1332">ROUND((X260+Y260+Z260)*33.8%,0)</f>
        <v>0</v>
      </c>
      <c r="AE260" s="9">
        <f t="shared" ref="AE260:AE261" si="1333">ROUND(X260*1%,0)</f>
        <v>0</v>
      </c>
      <c r="AF260" s="61"/>
      <c r="AG260" s="61"/>
      <c r="AH260" s="61"/>
      <c r="AI260" s="9">
        <f t="shared" ref="AI260:AI261" si="1334">AF260+AG260+AH260</f>
        <v>0</v>
      </c>
      <c r="AJ260" s="46">
        <f>OON!AC260</f>
        <v>0</v>
      </c>
      <c r="AK260" s="46">
        <f>OON!AD260</f>
        <v>0</v>
      </c>
      <c r="AL260" s="46"/>
      <c r="AM260" s="46"/>
      <c r="AN260" s="46"/>
      <c r="AO260" s="46"/>
      <c r="AP260" s="46"/>
      <c r="AQ260" s="46"/>
      <c r="AR260" s="46"/>
      <c r="AS260" s="46">
        <f t="shared" ref="AS260:AS261" si="1335">AJ260+AL260+AM260+AP260+AR260+AN260</f>
        <v>0</v>
      </c>
      <c r="AT260" s="46">
        <f t="shared" ref="AT260:AT261" si="1336">AK260+AQ260+AO260</f>
        <v>0</v>
      </c>
      <c r="AU260" s="46">
        <f t="shared" ref="AU260:AU261" si="1337">AS260+AT260</f>
        <v>0</v>
      </c>
      <c r="AV260" s="9">
        <f t="shared" ref="AV260:AV261" si="1338">AW260+AX260+AY260+AZ260+BA260</f>
        <v>10316107</v>
      </c>
      <c r="AW260" s="9">
        <f t="shared" ref="AW260:AW261" si="1339">I260+X260</f>
        <v>7424620</v>
      </c>
      <c r="AX260" s="9">
        <f t="shared" ref="AX260:AX261" si="1340">J260+AB260</f>
        <v>0</v>
      </c>
      <c r="AY260" s="9">
        <f t="shared" ref="AY260:AY261" si="1341">K260+AD260</f>
        <v>2509522</v>
      </c>
      <c r="AZ260" s="9">
        <f t="shared" ref="AZ260:AZ261" si="1342">L260+AE260</f>
        <v>74246</v>
      </c>
      <c r="BA260" s="9">
        <f t="shared" ref="BA260:BA261" si="1343">M260+AI260</f>
        <v>307719</v>
      </c>
      <c r="BB260" s="46">
        <f t="shared" ref="BB260:BB261" si="1344">BC260+BD260</f>
        <v>13.15</v>
      </c>
      <c r="BC260" s="46">
        <f t="shared" ref="BC260:BC261" si="1345">O260+AS260</f>
        <v>9.4600000000000009</v>
      </c>
      <c r="BD260" s="46">
        <f t="shared" ref="BD260:BD261" si="1346">P260+AT260</f>
        <v>3.6899999999999995</v>
      </c>
      <c r="BE260" s="169"/>
    </row>
    <row r="261" spans="1:57" x14ac:dyDescent="0.25">
      <c r="A261" s="5">
        <v>1491</v>
      </c>
      <c r="B261" s="2">
        <v>600033392</v>
      </c>
      <c r="C261" s="7">
        <v>70948801</v>
      </c>
      <c r="D261" s="8" t="s">
        <v>104</v>
      </c>
      <c r="E261" s="19">
        <v>3146</v>
      </c>
      <c r="F261" s="19" t="s">
        <v>109</v>
      </c>
      <c r="G261" s="19" t="s">
        <v>95</v>
      </c>
      <c r="H261" s="9">
        <f t="shared" si="1325"/>
        <v>0</v>
      </c>
      <c r="I261" s="9"/>
      <c r="J261" s="9"/>
      <c r="K261" s="9">
        <f t="shared" si="1326"/>
        <v>0</v>
      </c>
      <c r="L261" s="9">
        <f t="shared" si="1327"/>
        <v>0</v>
      </c>
      <c r="M261" s="9"/>
      <c r="N261" s="105"/>
      <c r="O261" s="105"/>
      <c r="P261" s="105"/>
      <c r="Q261" s="9">
        <f>OON!V261+OON!W261</f>
        <v>0</v>
      </c>
      <c r="R261" s="49"/>
      <c r="S261" s="49"/>
      <c r="T261" s="49"/>
      <c r="U261" s="49"/>
      <c r="V261" s="49"/>
      <c r="W261" s="49"/>
      <c r="X261" s="9">
        <f t="shared" si="1328"/>
        <v>0</v>
      </c>
      <c r="Y261" s="9">
        <f>OON!K261</f>
        <v>0</v>
      </c>
      <c r="Z261" s="9">
        <f t="shared" si="1329"/>
        <v>0</v>
      </c>
      <c r="AA261" s="9">
        <f>OON!O261+OON!S261</f>
        <v>0</v>
      </c>
      <c r="AB261" s="9">
        <f t="shared" si="1330"/>
        <v>0</v>
      </c>
      <c r="AC261" s="9">
        <f t="shared" si="1331"/>
        <v>0</v>
      </c>
      <c r="AD261" s="9">
        <f t="shared" si="1332"/>
        <v>0</v>
      </c>
      <c r="AE261" s="9">
        <f t="shared" si="1333"/>
        <v>0</v>
      </c>
      <c r="AF261" s="49"/>
      <c r="AG261" s="49"/>
      <c r="AH261" s="49"/>
      <c r="AI261" s="9">
        <f t="shared" si="1334"/>
        <v>0</v>
      </c>
      <c r="AJ261" s="46">
        <f>OON!AC261</f>
        <v>0</v>
      </c>
      <c r="AK261" s="46">
        <f>OON!AD261</f>
        <v>0</v>
      </c>
      <c r="AL261" s="46"/>
      <c r="AM261" s="46"/>
      <c r="AN261" s="46"/>
      <c r="AO261" s="46"/>
      <c r="AP261" s="46"/>
      <c r="AQ261" s="46"/>
      <c r="AR261" s="46"/>
      <c r="AS261" s="46">
        <f t="shared" si="1335"/>
        <v>0</v>
      </c>
      <c r="AT261" s="46">
        <f t="shared" si="1336"/>
        <v>0</v>
      </c>
      <c r="AU261" s="46">
        <f t="shared" si="1337"/>
        <v>0</v>
      </c>
      <c r="AV261" s="9">
        <f t="shared" si="1338"/>
        <v>0</v>
      </c>
      <c r="AW261" s="9">
        <f t="shared" si="1339"/>
        <v>0</v>
      </c>
      <c r="AX261" s="9">
        <f t="shared" si="1340"/>
        <v>0</v>
      </c>
      <c r="AY261" s="9">
        <f t="shared" si="1341"/>
        <v>0</v>
      </c>
      <c r="AZ261" s="9">
        <f t="shared" si="1342"/>
        <v>0</v>
      </c>
      <c r="BA261" s="9">
        <f t="shared" si="1343"/>
        <v>0</v>
      </c>
      <c r="BB261" s="46">
        <f t="shared" si="1344"/>
        <v>0</v>
      </c>
      <c r="BC261" s="46">
        <f t="shared" si="1345"/>
        <v>0</v>
      </c>
      <c r="BD261" s="46">
        <f t="shared" si="1346"/>
        <v>0</v>
      </c>
      <c r="BE261" s="169"/>
    </row>
    <row r="262" spans="1:57" x14ac:dyDescent="0.25">
      <c r="A262" s="29">
        <v>1491</v>
      </c>
      <c r="B262" s="30">
        <v>600033392</v>
      </c>
      <c r="C262" s="31"/>
      <c r="D262" s="32" t="s">
        <v>194</v>
      </c>
      <c r="E262" s="34"/>
      <c r="F262" s="34"/>
      <c r="G262" s="34"/>
      <c r="H262" s="50">
        <f t="shared" ref="H262:O262" si="1347">SUM(H260:H261)</f>
        <v>10316107</v>
      </c>
      <c r="I262" s="50">
        <f t="shared" si="1347"/>
        <v>7424620</v>
      </c>
      <c r="J262" s="50">
        <f t="shared" si="1347"/>
        <v>0</v>
      </c>
      <c r="K262" s="50">
        <f t="shared" si="1347"/>
        <v>2509522</v>
      </c>
      <c r="L262" s="50">
        <f t="shared" si="1347"/>
        <v>74246</v>
      </c>
      <c r="M262" s="50">
        <f t="shared" si="1347"/>
        <v>307719</v>
      </c>
      <c r="N262" s="107">
        <f t="shared" si="1347"/>
        <v>13.15</v>
      </c>
      <c r="O262" s="107">
        <f t="shared" si="1347"/>
        <v>9.4600000000000009</v>
      </c>
      <c r="P262" s="107">
        <f t="shared" ref="P262" si="1348">SUM(P260:P261)</f>
        <v>3.6899999999999995</v>
      </c>
      <c r="Q262" s="50">
        <f t="shared" ref="Q262:BD262" si="1349">SUM(Q260:Q261)</f>
        <v>0</v>
      </c>
      <c r="R262" s="50">
        <f t="shared" si="1349"/>
        <v>0</v>
      </c>
      <c r="S262" s="50">
        <f t="shared" si="1349"/>
        <v>0</v>
      </c>
      <c r="T262" s="50">
        <f t="shared" si="1349"/>
        <v>0</v>
      </c>
      <c r="U262" s="50">
        <f t="shared" si="1349"/>
        <v>0</v>
      </c>
      <c r="V262" s="50">
        <f t="shared" si="1349"/>
        <v>0</v>
      </c>
      <c r="W262" s="50">
        <f t="shared" si="1349"/>
        <v>0</v>
      </c>
      <c r="X262" s="50">
        <f t="shared" si="1349"/>
        <v>0</v>
      </c>
      <c r="Y262" s="50">
        <f t="shared" si="1349"/>
        <v>0</v>
      </c>
      <c r="Z262" s="50">
        <f t="shared" si="1349"/>
        <v>0</v>
      </c>
      <c r="AA262" s="50">
        <f t="shared" si="1349"/>
        <v>0</v>
      </c>
      <c r="AB262" s="50">
        <f t="shared" si="1349"/>
        <v>0</v>
      </c>
      <c r="AC262" s="50">
        <f t="shared" si="1349"/>
        <v>0</v>
      </c>
      <c r="AD262" s="50">
        <f t="shared" si="1349"/>
        <v>0</v>
      </c>
      <c r="AE262" s="50">
        <f t="shared" si="1349"/>
        <v>0</v>
      </c>
      <c r="AF262" s="50">
        <f t="shared" si="1349"/>
        <v>0</v>
      </c>
      <c r="AG262" s="50">
        <f t="shared" si="1349"/>
        <v>0</v>
      </c>
      <c r="AH262" s="50">
        <f t="shared" si="1349"/>
        <v>0</v>
      </c>
      <c r="AI262" s="50">
        <f t="shared" si="1349"/>
        <v>0</v>
      </c>
      <c r="AJ262" s="55">
        <f t="shared" si="1349"/>
        <v>0</v>
      </c>
      <c r="AK262" s="55">
        <f t="shared" si="1349"/>
        <v>0</v>
      </c>
      <c r="AL262" s="55">
        <f t="shared" si="1349"/>
        <v>0</v>
      </c>
      <c r="AM262" s="55">
        <f t="shared" si="1349"/>
        <v>0</v>
      </c>
      <c r="AN262" s="55">
        <f t="shared" si="1349"/>
        <v>0</v>
      </c>
      <c r="AO262" s="55">
        <f t="shared" si="1349"/>
        <v>0</v>
      </c>
      <c r="AP262" s="55">
        <f t="shared" si="1349"/>
        <v>0</v>
      </c>
      <c r="AQ262" s="55">
        <f t="shared" si="1349"/>
        <v>0</v>
      </c>
      <c r="AR262" s="55">
        <f t="shared" si="1349"/>
        <v>0</v>
      </c>
      <c r="AS262" s="55">
        <f t="shared" si="1349"/>
        <v>0</v>
      </c>
      <c r="AT262" s="55">
        <f t="shared" si="1349"/>
        <v>0</v>
      </c>
      <c r="AU262" s="55">
        <f t="shared" si="1349"/>
        <v>0</v>
      </c>
      <c r="AV262" s="50">
        <f t="shared" si="1349"/>
        <v>10316107</v>
      </c>
      <c r="AW262" s="50">
        <f t="shared" si="1349"/>
        <v>7424620</v>
      </c>
      <c r="AX262" s="50">
        <f t="shared" si="1349"/>
        <v>0</v>
      </c>
      <c r="AY262" s="50">
        <f t="shared" si="1349"/>
        <v>2509522</v>
      </c>
      <c r="AZ262" s="50">
        <f t="shared" si="1349"/>
        <v>74246</v>
      </c>
      <c r="BA262" s="50">
        <f t="shared" si="1349"/>
        <v>307719</v>
      </c>
      <c r="BB262" s="55">
        <f t="shared" si="1349"/>
        <v>13.15</v>
      </c>
      <c r="BC262" s="55">
        <f t="shared" si="1349"/>
        <v>9.4600000000000009</v>
      </c>
      <c r="BD262" s="55">
        <f t="shared" si="1349"/>
        <v>3.6899999999999995</v>
      </c>
      <c r="BE262" s="168">
        <f>AV262-H262</f>
        <v>0</v>
      </c>
    </row>
    <row r="263" spans="1:57" x14ac:dyDescent="0.25">
      <c r="A263" s="25">
        <v>1492</v>
      </c>
      <c r="B263" s="6">
        <v>600033511</v>
      </c>
      <c r="C263" s="26">
        <v>70948798</v>
      </c>
      <c r="D263" s="27" t="s">
        <v>105</v>
      </c>
      <c r="E263" s="6">
        <v>3146</v>
      </c>
      <c r="F263" s="6" t="s">
        <v>65</v>
      </c>
      <c r="G263" s="26" t="s">
        <v>95</v>
      </c>
      <c r="H263" s="9">
        <f t="shared" ref="H263:H264" si="1350">I263+J263+K263+L263+M263</f>
        <v>9288449</v>
      </c>
      <c r="I263" s="9">
        <v>6685003</v>
      </c>
      <c r="J263" s="9"/>
      <c r="K263" s="9">
        <f t="shared" ref="K263:K264" si="1351">ROUND(I263*33.8%,0)</f>
        <v>2259531</v>
      </c>
      <c r="L263" s="9">
        <f t="shared" ref="L263:L264" si="1352">ROUND(I263*1%,0)</f>
        <v>66850</v>
      </c>
      <c r="M263" s="9">
        <v>277065</v>
      </c>
      <c r="N263" s="105">
        <v>11.84</v>
      </c>
      <c r="O263" s="105">
        <v>8.51</v>
      </c>
      <c r="P263" s="105">
        <f>N263-O263</f>
        <v>3.33</v>
      </c>
      <c r="Q263" s="9">
        <f>OON!V263+OON!W263</f>
        <v>0</v>
      </c>
      <c r="R263" s="61"/>
      <c r="S263" s="61"/>
      <c r="T263" s="61"/>
      <c r="U263" s="61"/>
      <c r="V263" s="61"/>
      <c r="W263" s="61"/>
      <c r="X263" s="9">
        <f t="shared" ref="X263:X264" si="1353">SUM(Q263:W263)</f>
        <v>0</v>
      </c>
      <c r="Y263" s="9">
        <f>OON!K263</f>
        <v>0</v>
      </c>
      <c r="Z263" s="9">
        <f t="shared" ref="Z263:Z264" si="1354">Q263*-1</f>
        <v>0</v>
      </c>
      <c r="AA263" s="9">
        <f>OON!O263+OON!S263</f>
        <v>0</v>
      </c>
      <c r="AB263" s="9">
        <f t="shared" ref="AB263:AB264" si="1355">SUM(Y263:AA263)</f>
        <v>0</v>
      </c>
      <c r="AC263" s="9">
        <f t="shared" ref="AC263:AC264" si="1356">X263+AB263</f>
        <v>0</v>
      </c>
      <c r="AD263" s="9">
        <f t="shared" ref="AD263:AD264" si="1357">ROUND((X263+Y263+Z263)*33.8%,0)</f>
        <v>0</v>
      </c>
      <c r="AE263" s="9">
        <f t="shared" ref="AE263:AE264" si="1358">ROUND(X263*1%,0)</f>
        <v>0</v>
      </c>
      <c r="AF263" s="61"/>
      <c r="AG263" s="61"/>
      <c r="AH263" s="61"/>
      <c r="AI263" s="9">
        <f t="shared" ref="AI263:AI264" si="1359">AF263+AG263+AH263</f>
        <v>0</v>
      </c>
      <c r="AJ263" s="46">
        <f>OON!AC263</f>
        <v>0</v>
      </c>
      <c r="AK263" s="46">
        <f>OON!AD263</f>
        <v>0</v>
      </c>
      <c r="AL263" s="46"/>
      <c r="AM263" s="46"/>
      <c r="AN263" s="46"/>
      <c r="AO263" s="46"/>
      <c r="AP263" s="46"/>
      <c r="AQ263" s="46"/>
      <c r="AR263" s="46"/>
      <c r="AS263" s="46">
        <f t="shared" ref="AS263:AS264" si="1360">AJ263+AL263+AM263+AP263+AR263+AN263</f>
        <v>0</v>
      </c>
      <c r="AT263" s="46">
        <f t="shared" ref="AT263:AT264" si="1361">AK263+AQ263+AO263</f>
        <v>0</v>
      </c>
      <c r="AU263" s="46">
        <f t="shared" ref="AU263:AU264" si="1362">AS263+AT263</f>
        <v>0</v>
      </c>
      <c r="AV263" s="9">
        <f t="shared" ref="AV263:AV264" si="1363">AW263+AX263+AY263+AZ263+BA263</f>
        <v>9288449</v>
      </c>
      <c r="AW263" s="9">
        <f t="shared" ref="AW263:AW264" si="1364">I263+X263</f>
        <v>6685003</v>
      </c>
      <c r="AX263" s="9">
        <f t="shared" ref="AX263:AX264" si="1365">J263+AB263</f>
        <v>0</v>
      </c>
      <c r="AY263" s="9">
        <f t="shared" ref="AY263:AY264" si="1366">K263+AD263</f>
        <v>2259531</v>
      </c>
      <c r="AZ263" s="9">
        <f t="shared" ref="AZ263:AZ264" si="1367">L263+AE263</f>
        <v>66850</v>
      </c>
      <c r="BA263" s="9">
        <f t="shared" ref="BA263:BA264" si="1368">M263+AI263</f>
        <v>277065</v>
      </c>
      <c r="BB263" s="46">
        <f t="shared" ref="BB263:BB264" si="1369">BC263+BD263</f>
        <v>11.84</v>
      </c>
      <c r="BC263" s="46">
        <f t="shared" ref="BC263:BC264" si="1370">O263+AS263</f>
        <v>8.51</v>
      </c>
      <c r="BD263" s="46">
        <f t="shared" ref="BD263:BD264" si="1371">P263+AT263</f>
        <v>3.33</v>
      </c>
      <c r="BE263" s="169"/>
    </row>
    <row r="264" spans="1:57" x14ac:dyDescent="0.25">
      <c r="A264" s="5">
        <v>1492</v>
      </c>
      <c r="B264" s="2">
        <v>600033511</v>
      </c>
      <c r="C264" s="7">
        <v>70948798</v>
      </c>
      <c r="D264" s="8" t="s">
        <v>105</v>
      </c>
      <c r="E264" s="19">
        <v>3146</v>
      </c>
      <c r="F264" s="19" t="s">
        <v>109</v>
      </c>
      <c r="G264" s="19" t="s">
        <v>95</v>
      </c>
      <c r="H264" s="9">
        <f t="shared" si="1350"/>
        <v>0</v>
      </c>
      <c r="I264" s="9"/>
      <c r="J264" s="9"/>
      <c r="K264" s="9">
        <f t="shared" si="1351"/>
        <v>0</v>
      </c>
      <c r="L264" s="9">
        <f t="shared" si="1352"/>
        <v>0</v>
      </c>
      <c r="M264" s="9"/>
      <c r="N264" s="105"/>
      <c r="O264" s="105"/>
      <c r="P264" s="105"/>
      <c r="Q264" s="9">
        <f>OON!V264+OON!W264</f>
        <v>0</v>
      </c>
      <c r="R264" s="49"/>
      <c r="S264" s="49"/>
      <c r="T264" s="49"/>
      <c r="U264" s="49"/>
      <c r="V264" s="49"/>
      <c r="W264" s="49"/>
      <c r="X264" s="9">
        <f t="shared" si="1353"/>
        <v>0</v>
      </c>
      <c r="Y264" s="9">
        <f>OON!K264</f>
        <v>0</v>
      </c>
      <c r="Z264" s="9">
        <f t="shared" si="1354"/>
        <v>0</v>
      </c>
      <c r="AA264" s="9">
        <f>OON!O264+OON!S264</f>
        <v>0</v>
      </c>
      <c r="AB264" s="9">
        <f t="shared" si="1355"/>
        <v>0</v>
      </c>
      <c r="AC264" s="9">
        <f t="shared" si="1356"/>
        <v>0</v>
      </c>
      <c r="AD264" s="9">
        <f t="shared" si="1357"/>
        <v>0</v>
      </c>
      <c r="AE264" s="9">
        <f t="shared" si="1358"/>
        <v>0</v>
      </c>
      <c r="AF264" s="49"/>
      <c r="AG264" s="49"/>
      <c r="AH264" s="49"/>
      <c r="AI264" s="9">
        <f t="shared" si="1359"/>
        <v>0</v>
      </c>
      <c r="AJ264" s="46">
        <f>OON!AC264</f>
        <v>0</v>
      </c>
      <c r="AK264" s="46">
        <f>OON!AD264</f>
        <v>0</v>
      </c>
      <c r="AL264" s="46"/>
      <c r="AM264" s="46"/>
      <c r="AN264" s="46"/>
      <c r="AO264" s="46"/>
      <c r="AP264" s="46"/>
      <c r="AQ264" s="46"/>
      <c r="AR264" s="46"/>
      <c r="AS264" s="46">
        <f t="shared" si="1360"/>
        <v>0</v>
      </c>
      <c r="AT264" s="46">
        <f t="shared" si="1361"/>
        <v>0</v>
      </c>
      <c r="AU264" s="46">
        <f t="shared" si="1362"/>
        <v>0</v>
      </c>
      <c r="AV264" s="9">
        <f t="shared" si="1363"/>
        <v>0</v>
      </c>
      <c r="AW264" s="9">
        <f t="shared" si="1364"/>
        <v>0</v>
      </c>
      <c r="AX264" s="9">
        <f t="shared" si="1365"/>
        <v>0</v>
      </c>
      <c r="AY264" s="9">
        <f t="shared" si="1366"/>
        <v>0</v>
      </c>
      <c r="AZ264" s="9">
        <f t="shared" si="1367"/>
        <v>0</v>
      </c>
      <c r="BA264" s="9">
        <f t="shared" si="1368"/>
        <v>0</v>
      </c>
      <c r="BB264" s="46">
        <f t="shared" si="1369"/>
        <v>0</v>
      </c>
      <c r="BC264" s="46">
        <f t="shared" si="1370"/>
        <v>0</v>
      </c>
      <c r="BD264" s="46">
        <f t="shared" si="1371"/>
        <v>0</v>
      </c>
      <c r="BE264" s="169"/>
    </row>
    <row r="265" spans="1:57" x14ac:dyDescent="0.25">
      <c r="A265" s="29">
        <v>1492</v>
      </c>
      <c r="B265" s="30">
        <v>600033511</v>
      </c>
      <c r="C265" s="31"/>
      <c r="D265" s="32" t="s">
        <v>195</v>
      </c>
      <c r="E265" s="34"/>
      <c r="F265" s="34"/>
      <c r="G265" s="34"/>
      <c r="H265" s="50">
        <f t="shared" ref="H265:O265" si="1372">SUM(H263:H264)</f>
        <v>9288449</v>
      </c>
      <c r="I265" s="50">
        <f t="shared" si="1372"/>
        <v>6685003</v>
      </c>
      <c r="J265" s="50">
        <f t="shared" si="1372"/>
        <v>0</v>
      </c>
      <c r="K265" s="50">
        <f t="shared" si="1372"/>
        <v>2259531</v>
      </c>
      <c r="L265" s="50">
        <f t="shared" si="1372"/>
        <v>66850</v>
      </c>
      <c r="M265" s="50">
        <f t="shared" si="1372"/>
        <v>277065</v>
      </c>
      <c r="N265" s="107">
        <f t="shared" si="1372"/>
        <v>11.84</v>
      </c>
      <c r="O265" s="107">
        <f t="shared" si="1372"/>
        <v>8.51</v>
      </c>
      <c r="P265" s="107">
        <f t="shared" ref="P265" si="1373">SUM(P263:P264)</f>
        <v>3.33</v>
      </c>
      <c r="Q265" s="50">
        <f t="shared" ref="Q265:BD265" si="1374">SUM(Q263:Q264)</f>
        <v>0</v>
      </c>
      <c r="R265" s="50">
        <f t="shared" si="1374"/>
        <v>0</v>
      </c>
      <c r="S265" s="50">
        <f t="shared" si="1374"/>
        <v>0</v>
      </c>
      <c r="T265" s="50">
        <f t="shared" si="1374"/>
        <v>0</v>
      </c>
      <c r="U265" s="50">
        <f t="shared" si="1374"/>
        <v>0</v>
      </c>
      <c r="V265" s="50">
        <f t="shared" si="1374"/>
        <v>0</v>
      </c>
      <c r="W265" s="50">
        <f t="shared" si="1374"/>
        <v>0</v>
      </c>
      <c r="X265" s="50">
        <f t="shared" si="1374"/>
        <v>0</v>
      </c>
      <c r="Y265" s="50">
        <f t="shared" si="1374"/>
        <v>0</v>
      </c>
      <c r="Z265" s="50">
        <f t="shared" si="1374"/>
        <v>0</v>
      </c>
      <c r="AA265" s="50">
        <f t="shared" si="1374"/>
        <v>0</v>
      </c>
      <c r="AB265" s="50">
        <f t="shared" si="1374"/>
        <v>0</v>
      </c>
      <c r="AC265" s="50">
        <f t="shared" si="1374"/>
        <v>0</v>
      </c>
      <c r="AD265" s="50">
        <f t="shared" si="1374"/>
        <v>0</v>
      </c>
      <c r="AE265" s="50">
        <f t="shared" si="1374"/>
        <v>0</v>
      </c>
      <c r="AF265" s="50">
        <f t="shared" si="1374"/>
        <v>0</v>
      </c>
      <c r="AG265" s="50">
        <f t="shared" si="1374"/>
        <v>0</v>
      </c>
      <c r="AH265" s="50">
        <f t="shared" si="1374"/>
        <v>0</v>
      </c>
      <c r="AI265" s="50">
        <f t="shared" si="1374"/>
        <v>0</v>
      </c>
      <c r="AJ265" s="55">
        <f t="shared" si="1374"/>
        <v>0</v>
      </c>
      <c r="AK265" s="55">
        <f t="shared" si="1374"/>
        <v>0</v>
      </c>
      <c r="AL265" s="55">
        <f t="shared" si="1374"/>
        <v>0</v>
      </c>
      <c r="AM265" s="55">
        <f t="shared" si="1374"/>
        <v>0</v>
      </c>
      <c r="AN265" s="55">
        <f t="shared" si="1374"/>
        <v>0</v>
      </c>
      <c r="AO265" s="55">
        <f t="shared" si="1374"/>
        <v>0</v>
      </c>
      <c r="AP265" s="55">
        <f t="shared" si="1374"/>
        <v>0</v>
      </c>
      <c r="AQ265" s="55">
        <f t="shared" si="1374"/>
        <v>0</v>
      </c>
      <c r="AR265" s="55">
        <f t="shared" si="1374"/>
        <v>0</v>
      </c>
      <c r="AS265" s="55">
        <f t="shared" si="1374"/>
        <v>0</v>
      </c>
      <c r="AT265" s="55">
        <f t="shared" si="1374"/>
        <v>0</v>
      </c>
      <c r="AU265" s="55">
        <f t="shared" si="1374"/>
        <v>0</v>
      </c>
      <c r="AV265" s="50">
        <f t="shared" si="1374"/>
        <v>9288449</v>
      </c>
      <c r="AW265" s="50">
        <f t="shared" si="1374"/>
        <v>6685003</v>
      </c>
      <c r="AX265" s="50">
        <f t="shared" si="1374"/>
        <v>0</v>
      </c>
      <c r="AY265" s="50">
        <f t="shared" si="1374"/>
        <v>2259531</v>
      </c>
      <c r="AZ265" s="50">
        <f t="shared" si="1374"/>
        <v>66850</v>
      </c>
      <c r="BA265" s="50">
        <f t="shared" si="1374"/>
        <v>277065</v>
      </c>
      <c r="BB265" s="55">
        <f t="shared" si="1374"/>
        <v>11.84</v>
      </c>
      <c r="BC265" s="55">
        <f t="shared" si="1374"/>
        <v>8.51</v>
      </c>
      <c r="BD265" s="55">
        <f t="shared" si="1374"/>
        <v>3.33</v>
      </c>
      <c r="BE265" s="168">
        <f>AV265-H265</f>
        <v>0</v>
      </c>
    </row>
    <row r="266" spans="1:57" x14ac:dyDescent="0.25">
      <c r="A266" s="25">
        <v>1493</v>
      </c>
      <c r="B266" s="6">
        <v>600033597</v>
      </c>
      <c r="C266" s="26">
        <v>70848211</v>
      </c>
      <c r="D266" s="27" t="s">
        <v>106</v>
      </c>
      <c r="E266" s="6">
        <v>3146</v>
      </c>
      <c r="F266" s="6" t="s">
        <v>65</v>
      </c>
      <c r="G266" s="26" t="s">
        <v>95</v>
      </c>
      <c r="H266" s="9">
        <f t="shared" ref="H266:H267" si="1375">I266+J266+K266+L266+M266</f>
        <v>15748643</v>
      </c>
      <c r="I266" s="9">
        <v>11334478</v>
      </c>
      <c r="J266" s="9"/>
      <c r="K266" s="9">
        <f t="shared" ref="K266:K267" si="1376">ROUND(I266*33.8%,0)</f>
        <v>3831054</v>
      </c>
      <c r="L266" s="9">
        <f t="shared" ref="L266:L267" si="1377">ROUND(I266*1%,0)</f>
        <v>113345</v>
      </c>
      <c r="M266" s="9">
        <v>469766</v>
      </c>
      <c r="N266" s="105">
        <v>20.07</v>
      </c>
      <c r="O266" s="105">
        <v>14.44</v>
      </c>
      <c r="P266" s="105">
        <f>N266-O266</f>
        <v>5.6300000000000008</v>
      </c>
      <c r="Q266" s="9">
        <f>OON!V266+OON!W266</f>
        <v>-26000</v>
      </c>
      <c r="R266" s="61"/>
      <c r="S266" s="61"/>
      <c r="T266" s="61"/>
      <c r="U266" s="61"/>
      <c r="V266" s="61"/>
      <c r="W266" s="61"/>
      <c r="X266" s="9">
        <f t="shared" ref="X266:X267" si="1378">SUM(Q266:W266)</f>
        <v>-26000</v>
      </c>
      <c r="Y266" s="9">
        <f>OON!K266</f>
        <v>0</v>
      </c>
      <c r="Z266" s="9">
        <f t="shared" ref="Z266:Z267" si="1379">Q266*-1</f>
        <v>26000</v>
      </c>
      <c r="AA266" s="9">
        <f>OON!O266+OON!S266</f>
        <v>0</v>
      </c>
      <c r="AB266" s="9">
        <f t="shared" ref="AB266:AB267" si="1380">SUM(Y266:AA266)</f>
        <v>26000</v>
      </c>
      <c r="AC266" s="9">
        <f t="shared" ref="AC266:AC267" si="1381">X266+AB266</f>
        <v>0</v>
      </c>
      <c r="AD266" s="9">
        <f t="shared" ref="AD266:AD267" si="1382">ROUND((X266+Y266+Z266)*33.8%,0)</f>
        <v>0</v>
      </c>
      <c r="AE266" s="9">
        <f t="shared" ref="AE266:AE267" si="1383">ROUND(X266*1%,0)</f>
        <v>-260</v>
      </c>
      <c r="AF266" s="61"/>
      <c r="AG266" s="61"/>
      <c r="AH266" s="61"/>
      <c r="AI266" s="9">
        <f t="shared" ref="AI266:AI267" si="1384">AF266+AG266+AH266</f>
        <v>0</v>
      </c>
      <c r="AJ266" s="46">
        <f>OON!AC266</f>
        <v>0</v>
      </c>
      <c r="AK266" s="46">
        <f>OON!AD266</f>
        <v>-7.0000000000000007E-2</v>
      </c>
      <c r="AL266" s="46"/>
      <c r="AM266" s="46"/>
      <c r="AN266" s="46"/>
      <c r="AO266" s="46"/>
      <c r="AP266" s="46"/>
      <c r="AQ266" s="46"/>
      <c r="AR266" s="46"/>
      <c r="AS266" s="46">
        <f t="shared" ref="AS266:AS267" si="1385">AJ266+AL266+AM266+AP266+AR266+AN266</f>
        <v>0</v>
      </c>
      <c r="AT266" s="46">
        <f t="shared" ref="AT266:AT267" si="1386">AK266+AQ266+AO266</f>
        <v>-7.0000000000000007E-2</v>
      </c>
      <c r="AU266" s="46">
        <f t="shared" ref="AU266:AU267" si="1387">AS266+AT266</f>
        <v>-7.0000000000000007E-2</v>
      </c>
      <c r="AV266" s="9">
        <f t="shared" ref="AV266:AV267" si="1388">AW266+AX266+AY266+AZ266+BA266</f>
        <v>15748383</v>
      </c>
      <c r="AW266" s="9">
        <f t="shared" ref="AW266:AW267" si="1389">I266+X266</f>
        <v>11308478</v>
      </c>
      <c r="AX266" s="9">
        <f t="shared" ref="AX266:AX267" si="1390">J266+AB266</f>
        <v>26000</v>
      </c>
      <c r="AY266" s="9">
        <f t="shared" ref="AY266:AY267" si="1391">K266+AD266</f>
        <v>3831054</v>
      </c>
      <c r="AZ266" s="9">
        <f t="shared" ref="AZ266:AZ267" si="1392">L266+AE266</f>
        <v>113085</v>
      </c>
      <c r="BA266" s="9">
        <f t="shared" ref="BA266:BA267" si="1393">M266+AI266</f>
        <v>469766</v>
      </c>
      <c r="BB266" s="46">
        <f t="shared" ref="BB266:BB267" si="1394">BC266+BD266</f>
        <v>20</v>
      </c>
      <c r="BC266" s="46">
        <f t="shared" ref="BC266:BC267" si="1395">O266+AS266</f>
        <v>14.44</v>
      </c>
      <c r="BD266" s="46">
        <f t="shared" ref="BD266:BD267" si="1396">P266+AT266</f>
        <v>5.5600000000000005</v>
      </c>
      <c r="BE266" s="169"/>
    </row>
    <row r="267" spans="1:57" x14ac:dyDescent="0.25">
      <c r="A267" s="5">
        <v>1493</v>
      </c>
      <c r="B267" s="2">
        <v>600033597</v>
      </c>
      <c r="C267" s="7">
        <v>70848211</v>
      </c>
      <c r="D267" s="8" t="s">
        <v>106</v>
      </c>
      <c r="E267" s="19">
        <v>3146</v>
      </c>
      <c r="F267" s="19" t="s">
        <v>109</v>
      </c>
      <c r="G267" s="19" t="s">
        <v>95</v>
      </c>
      <c r="H267" s="9">
        <f t="shared" si="1375"/>
        <v>0</v>
      </c>
      <c r="I267" s="9"/>
      <c r="J267" s="9"/>
      <c r="K267" s="9">
        <f t="shared" si="1376"/>
        <v>0</v>
      </c>
      <c r="L267" s="9">
        <f t="shared" si="1377"/>
        <v>0</v>
      </c>
      <c r="M267" s="9"/>
      <c r="N267" s="105"/>
      <c r="O267" s="105"/>
      <c r="P267" s="105"/>
      <c r="Q267" s="9">
        <f>OON!V267+OON!W267</f>
        <v>0</v>
      </c>
      <c r="R267" s="49"/>
      <c r="S267" s="49"/>
      <c r="T267" s="49"/>
      <c r="U267" s="49"/>
      <c r="V267" s="49"/>
      <c r="W267" s="49"/>
      <c r="X267" s="9">
        <f t="shared" si="1378"/>
        <v>0</v>
      </c>
      <c r="Y267" s="9">
        <f>OON!K267</f>
        <v>0</v>
      </c>
      <c r="Z267" s="9">
        <f t="shared" si="1379"/>
        <v>0</v>
      </c>
      <c r="AA267" s="9">
        <f>OON!O267+OON!S267</f>
        <v>0</v>
      </c>
      <c r="AB267" s="9">
        <f t="shared" si="1380"/>
        <v>0</v>
      </c>
      <c r="AC267" s="9">
        <f t="shared" si="1381"/>
        <v>0</v>
      </c>
      <c r="AD267" s="9">
        <f t="shared" si="1382"/>
        <v>0</v>
      </c>
      <c r="AE267" s="9">
        <f t="shared" si="1383"/>
        <v>0</v>
      </c>
      <c r="AF267" s="49"/>
      <c r="AG267" s="49"/>
      <c r="AH267" s="49"/>
      <c r="AI267" s="9">
        <f t="shared" si="1384"/>
        <v>0</v>
      </c>
      <c r="AJ267" s="46">
        <f>OON!AC267</f>
        <v>0</v>
      </c>
      <c r="AK267" s="46">
        <f>OON!AD267</f>
        <v>0</v>
      </c>
      <c r="AL267" s="46"/>
      <c r="AM267" s="46"/>
      <c r="AN267" s="46"/>
      <c r="AO267" s="46"/>
      <c r="AP267" s="46"/>
      <c r="AQ267" s="46"/>
      <c r="AR267" s="46"/>
      <c r="AS267" s="46">
        <f t="shared" si="1385"/>
        <v>0</v>
      </c>
      <c r="AT267" s="46">
        <f t="shared" si="1386"/>
        <v>0</v>
      </c>
      <c r="AU267" s="46">
        <f t="shared" si="1387"/>
        <v>0</v>
      </c>
      <c r="AV267" s="9">
        <f t="shared" si="1388"/>
        <v>0</v>
      </c>
      <c r="AW267" s="9">
        <f t="shared" si="1389"/>
        <v>0</v>
      </c>
      <c r="AX267" s="9">
        <f t="shared" si="1390"/>
        <v>0</v>
      </c>
      <c r="AY267" s="9">
        <f t="shared" si="1391"/>
        <v>0</v>
      </c>
      <c r="AZ267" s="9">
        <f t="shared" si="1392"/>
        <v>0</v>
      </c>
      <c r="BA267" s="9">
        <f t="shared" si="1393"/>
        <v>0</v>
      </c>
      <c r="BB267" s="46">
        <f t="shared" si="1394"/>
        <v>0</v>
      </c>
      <c r="BC267" s="46">
        <f t="shared" si="1395"/>
        <v>0</v>
      </c>
      <c r="BD267" s="46">
        <f t="shared" si="1396"/>
        <v>0</v>
      </c>
      <c r="BE267" s="169"/>
    </row>
    <row r="268" spans="1:57" x14ac:dyDescent="0.25">
      <c r="A268" s="29">
        <v>1493</v>
      </c>
      <c r="B268" s="30">
        <v>600033597</v>
      </c>
      <c r="C268" s="31"/>
      <c r="D268" s="32" t="s">
        <v>196</v>
      </c>
      <c r="E268" s="34"/>
      <c r="F268" s="34"/>
      <c r="G268" s="34"/>
      <c r="H268" s="50">
        <f t="shared" ref="H268:O268" si="1397">SUM(H266:H267)</f>
        <v>15748643</v>
      </c>
      <c r="I268" s="50">
        <f t="shared" si="1397"/>
        <v>11334478</v>
      </c>
      <c r="J268" s="50">
        <f t="shared" si="1397"/>
        <v>0</v>
      </c>
      <c r="K268" s="50">
        <f t="shared" si="1397"/>
        <v>3831054</v>
      </c>
      <c r="L268" s="50">
        <f t="shared" si="1397"/>
        <v>113345</v>
      </c>
      <c r="M268" s="50">
        <f t="shared" si="1397"/>
        <v>469766</v>
      </c>
      <c r="N268" s="107">
        <f t="shared" si="1397"/>
        <v>20.07</v>
      </c>
      <c r="O268" s="107">
        <f t="shared" si="1397"/>
        <v>14.44</v>
      </c>
      <c r="P268" s="107">
        <f t="shared" ref="P268" si="1398">SUM(P266:P267)</f>
        <v>5.6300000000000008</v>
      </c>
      <c r="Q268" s="50">
        <f t="shared" ref="Q268:BD268" si="1399">SUM(Q266:Q267)</f>
        <v>-26000</v>
      </c>
      <c r="R268" s="50">
        <f t="shared" si="1399"/>
        <v>0</v>
      </c>
      <c r="S268" s="50">
        <f t="shared" si="1399"/>
        <v>0</v>
      </c>
      <c r="T268" s="50">
        <f t="shared" si="1399"/>
        <v>0</v>
      </c>
      <c r="U268" s="50">
        <f t="shared" si="1399"/>
        <v>0</v>
      </c>
      <c r="V268" s="50">
        <f t="shared" si="1399"/>
        <v>0</v>
      </c>
      <c r="W268" s="50">
        <f t="shared" si="1399"/>
        <v>0</v>
      </c>
      <c r="X268" s="50">
        <f t="shared" si="1399"/>
        <v>-26000</v>
      </c>
      <c r="Y268" s="50">
        <f t="shared" si="1399"/>
        <v>0</v>
      </c>
      <c r="Z268" s="50">
        <f t="shared" si="1399"/>
        <v>26000</v>
      </c>
      <c r="AA268" s="50">
        <f t="shared" si="1399"/>
        <v>0</v>
      </c>
      <c r="AB268" s="50">
        <f t="shared" si="1399"/>
        <v>26000</v>
      </c>
      <c r="AC268" s="50">
        <f t="shared" si="1399"/>
        <v>0</v>
      </c>
      <c r="AD268" s="50">
        <f t="shared" si="1399"/>
        <v>0</v>
      </c>
      <c r="AE268" s="50">
        <f t="shared" si="1399"/>
        <v>-260</v>
      </c>
      <c r="AF268" s="50">
        <f t="shared" si="1399"/>
        <v>0</v>
      </c>
      <c r="AG268" s="50">
        <f t="shared" si="1399"/>
        <v>0</v>
      </c>
      <c r="AH268" s="50">
        <f t="shared" si="1399"/>
        <v>0</v>
      </c>
      <c r="AI268" s="50">
        <f t="shared" si="1399"/>
        <v>0</v>
      </c>
      <c r="AJ268" s="55">
        <f t="shared" si="1399"/>
        <v>0</v>
      </c>
      <c r="AK268" s="55">
        <f t="shared" si="1399"/>
        <v>-7.0000000000000007E-2</v>
      </c>
      <c r="AL268" s="55">
        <f t="shared" si="1399"/>
        <v>0</v>
      </c>
      <c r="AM268" s="55">
        <f t="shared" si="1399"/>
        <v>0</v>
      </c>
      <c r="AN268" s="55">
        <f t="shared" si="1399"/>
        <v>0</v>
      </c>
      <c r="AO268" s="55">
        <f t="shared" si="1399"/>
        <v>0</v>
      </c>
      <c r="AP268" s="55">
        <f t="shared" si="1399"/>
        <v>0</v>
      </c>
      <c r="AQ268" s="55">
        <f t="shared" si="1399"/>
        <v>0</v>
      </c>
      <c r="AR268" s="55">
        <f t="shared" si="1399"/>
        <v>0</v>
      </c>
      <c r="AS268" s="55">
        <f t="shared" si="1399"/>
        <v>0</v>
      </c>
      <c r="AT268" s="55">
        <f t="shared" si="1399"/>
        <v>-7.0000000000000007E-2</v>
      </c>
      <c r="AU268" s="55">
        <f t="shared" si="1399"/>
        <v>-7.0000000000000007E-2</v>
      </c>
      <c r="AV268" s="50">
        <f t="shared" si="1399"/>
        <v>15748383</v>
      </c>
      <c r="AW268" s="50">
        <f t="shared" si="1399"/>
        <v>11308478</v>
      </c>
      <c r="AX268" s="50">
        <f t="shared" si="1399"/>
        <v>26000</v>
      </c>
      <c r="AY268" s="50">
        <f t="shared" si="1399"/>
        <v>3831054</v>
      </c>
      <c r="AZ268" s="50">
        <f t="shared" si="1399"/>
        <v>113085</v>
      </c>
      <c r="BA268" s="50">
        <f t="shared" si="1399"/>
        <v>469766</v>
      </c>
      <c r="BB268" s="55">
        <f t="shared" si="1399"/>
        <v>20</v>
      </c>
      <c r="BC268" s="55">
        <f t="shared" si="1399"/>
        <v>14.44</v>
      </c>
      <c r="BD268" s="55">
        <f t="shared" si="1399"/>
        <v>5.5600000000000005</v>
      </c>
      <c r="BE268" s="168">
        <f>AV268-H268</f>
        <v>-260</v>
      </c>
    </row>
    <row r="269" spans="1:57" x14ac:dyDescent="0.25">
      <c r="A269" s="25">
        <v>1494</v>
      </c>
      <c r="B269" s="6">
        <v>600034062</v>
      </c>
      <c r="C269" s="26">
        <v>70948810</v>
      </c>
      <c r="D269" s="27" t="s">
        <v>107</v>
      </c>
      <c r="E269" s="6">
        <v>3146</v>
      </c>
      <c r="F269" s="6" t="s">
        <v>65</v>
      </c>
      <c r="G269" s="26" t="s">
        <v>95</v>
      </c>
      <c r="H269" s="9">
        <f t="shared" ref="H269:H271" si="1400">I269+J269+K269+L269+M269</f>
        <v>7228742</v>
      </c>
      <c r="I269" s="9">
        <v>5202608</v>
      </c>
      <c r="J269" s="9"/>
      <c r="K269" s="9">
        <f t="shared" ref="K269:K271" si="1401">ROUND(I269*33.8%,0)</f>
        <v>1758482</v>
      </c>
      <c r="L269" s="9">
        <f t="shared" ref="L269:L271" si="1402">ROUND(I269*1%,0)</f>
        <v>52026</v>
      </c>
      <c r="M269" s="9">
        <v>215626</v>
      </c>
      <c r="N269" s="105">
        <v>9.2100000000000009</v>
      </c>
      <c r="O269" s="105">
        <v>6.63</v>
      </c>
      <c r="P269" s="105">
        <f>N269-O269</f>
        <v>2.580000000000001</v>
      </c>
      <c r="Q269" s="9">
        <f>OON!V269+OON!W269</f>
        <v>-3250</v>
      </c>
      <c r="R269" s="61"/>
      <c r="S269" s="61"/>
      <c r="T269" s="61"/>
      <c r="U269" s="61"/>
      <c r="V269" s="61"/>
      <c r="W269" s="61"/>
      <c r="X269" s="9">
        <f t="shared" ref="X269:X271" si="1403">SUM(Q269:W269)</f>
        <v>-3250</v>
      </c>
      <c r="Y269" s="9">
        <f>OON!K269</f>
        <v>0</v>
      </c>
      <c r="Z269" s="9">
        <f t="shared" ref="Z269:Z271" si="1404">Q269*-1</f>
        <v>3250</v>
      </c>
      <c r="AA269" s="9">
        <f>OON!O269+OON!S269</f>
        <v>0</v>
      </c>
      <c r="AB269" s="9">
        <f t="shared" ref="AB269:AB271" si="1405">SUM(Y269:AA269)</f>
        <v>3250</v>
      </c>
      <c r="AC269" s="9">
        <f t="shared" ref="AC269:AC271" si="1406">X269+AB269</f>
        <v>0</v>
      </c>
      <c r="AD269" s="9">
        <f t="shared" ref="AD269:AD271" si="1407">ROUND((X269+Y269+Z269)*33.8%,0)</f>
        <v>0</v>
      </c>
      <c r="AE269" s="9">
        <f t="shared" ref="AE269:AE271" si="1408">ROUND(X269*1%,0)</f>
        <v>-33</v>
      </c>
      <c r="AF269" s="61"/>
      <c r="AG269" s="61"/>
      <c r="AH269" s="61"/>
      <c r="AI269" s="9">
        <f t="shared" ref="AI269:AI271" si="1409">AF269+AG269+AH269</f>
        <v>0</v>
      </c>
      <c r="AJ269" s="46">
        <f>OON!AC269</f>
        <v>0</v>
      </c>
      <c r="AK269" s="46">
        <f>OON!AD269</f>
        <v>-0.01</v>
      </c>
      <c r="AL269" s="46"/>
      <c r="AM269" s="46"/>
      <c r="AN269" s="46"/>
      <c r="AO269" s="46"/>
      <c r="AP269" s="46"/>
      <c r="AQ269" s="46"/>
      <c r="AR269" s="46"/>
      <c r="AS269" s="46">
        <f t="shared" ref="AS269:AS271" si="1410">AJ269+AL269+AM269+AP269+AR269+AN269</f>
        <v>0</v>
      </c>
      <c r="AT269" s="46">
        <f t="shared" ref="AT269:AT271" si="1411">AK269+AQ269+AO269</f>
        <v>-0.01</v>
      </c>
      <c r="AU269" s="46">
        <f t="shared" ref="AU269:AU271" si="1412">AS269+AT269</f>
        <v>-0.01</v>
      </c>
      <c r="AV269" s="9">
        <f t="shared" ref="AV269:AV271" si="1413">AW269+AX269+AY269+AZ269+BA269</f>
        <v>7228709</v>
      </c>
      <c r="AW269" s="9">
        <f t="shared" ref="AW269:AW271" si="1414">I269+X269</f>
        <v>5199358</v>
      </c>
      <c r="AX269" s="9">
        <f t="shared" ref="AX269:AX271" si="1415">J269+AB269</f>
        <v>3250</v>
      </c>
      <c r="AY269" s="9">
        <f t="shared" ref="AY269:AY271" si="1416">K269+AD269</f>
        <v>1758482</v>
      </c>
      <c r="AZ269" s="9">
        <f t="shared" ref="AZ269:AZ271" si="1417">L269+AE269</f>
        <v>51993</v>
      </c>
      <c r="BA269" s="9">
        <f t="shared" ref="BA269:BA271" si="1418">M269+AI269</f>
        <v>215626</v>
      </c>
      <c r="BB269" s="46">
        <f t="shared" ref="BB269:BB271" si="1419">BC269+BD269</f>
        <v>9.2000000000000011</v>
      </c>
      <c r="BC269" s="46">
        <f t="shared" ref="BC269:BC271" si="1420">O269+AS269</f>
        <v>6.63</v>
      </c>
      <c r="BD269" s="46">
        <f t="shared" ref="BD269:BD271" si="1421">P269+AT269</f>
        <v>2.5700000000000012</v>
      </c>
      <c r="BE269" s="169"/>
    </row>
    <row r="270" spans="1:57" x14ac:dyDescent="0.25">
      <c r="A270" s="5">
        <v>1494</v>
      </c>
      <c r="B270" s="2">
        <v>600034062</v>
      </c>
      <c r="C270" s="7">
        <v>70948810</v>
      </c>
      <c r="D270" s="8" t="s">
        <v>107</v>
      </c>
      <c r="E270" s="2">
        <v>3146</v>
      </c>
      <c r="F270" s="2" t="s">
        <v>56</v>
      </c>
      <c r="G270" s="7" t="s">
        <v>95</v>
      </c>
      <c r="H270" s="9">
        <f t="shared" si="1400"/>
        <v>2285209</v>
      </c>
      <c r="I270" s="9">
        <v>1693309</v>
      </c>
      <c r="J270" s="9"/>
      <c r="K270" s="9">
        <f t="shared" si="1401"/>
        <v>572338</v>
      </c>
      <c r="L270" s="9">
        <f t="shared" si="1402"/>
        <v>16933</v>
      </c>
      <c r="M270" s="9">
        <v>2629</v>
      </c>
      <c r="N270" s="105">
        <v>2.91</v>
      </c>
      <c r="O270" s="105">
        <v>2.44</v>
      </c>
      <c r="P270" s="105">
        <v>0.47</v>
      </c>
      <c r="Q270" s="9">
        <f>OON!V270+OON!W270</f>
        <v>0</v>
      </c>
      <c r="R270" s="49"/>
      <c r="S270" s="49"/>
      <c r="T270" s="49"/>
      <c r="U270" s="49"/>
      <c r="V270" s="49"/>
      <c r="W270" s="49"/>
      <c r="X270" s="9">
        <f t="shared" si="1403"/>
        <v>0</v>
      </c>
      <c r="Y270" s="9">
        <f>OON!K270</f>
        <v>0</v>
      </c>
      <c r="Z270" s="9">
        <f t="shared" si="1404"/>
        <v>0</v>
      </c>
      <c r="AA270" s="9">
        <f>OON!O270+OON!S270</f>
        <v>0</v>
      </c>
      <c r="AB270" s="9">
        <f t="shared" si="1405"/>
        <v>0</v>
      </c>
      <c r="AC270" s="9">
        <f t="shared" si="1406"/>
        <v>0</v>
      </c>
      <c r="AD270" s="9">
        <f t="shared" si="1407"/>
        <v>0</v>
      </c>
      <c r="AE270" s="9">
        <f t="shared" si="1408"/>
        <v>0</v>
      </c>
      <c r="AF270" s="49"/>
      <c r="AG270" s="49"/>
      <c r="AH270" s="49"/>
      <c r="AI270" s="9">
        <f t="shared" si="1409"/>
        <v>0</v>
      </c>
      <c r="AJ270" s="46">
        <f>OON!AC270</f>
        <v>0</v>
      </c>
      <c r="AK270" s="46">
        <f>OON!AD270</f>
        <v>0</v>
      </c>
      <c r="AL270" s="46"/>
      <c r="AM270" s="46"/>
      <c r="AN270" s="46"/>
      <c r="AO270" s="46"/>
      <c r="AP270" s="46"/>
      <c r="AQ270" s="46"/>
      <c r="AR270" s="46"/>
      <c r="AS270" s="46">
        <f t="shared" si="1410"/>
        <v>0</v>
      </c>
      <c r="AT270" s="46">
        <f t="shared" si="1411"/>
        <v>0</v>
      </c>
      <c r="AU270" s="46">
        <f t="shared" si="1412"/>
        <v>0</v>
      </c>
      <c r="AV270" s="9">
        <f t="shared" si="1413"/>
        <v>2285209</v>
      </c>
      <c r="AW270" s="9">
        <f t="shared" si="1414"/>
        <v>1693309</v>
      </c>
      <c r="AX270" s="9">
        <f t="shared" si="1415"/>
        <v>0</v>
      </c>
      <c r="AY270" s="9">
        <f t="shared" si="1416"/>
        <v>572338</v>
      </c>
      <c r="AZ270" s="9">
        <f t="shared" si="1417"/>
        <v>16933</v>
      </c>
      <c r="BA270" s="9">
        <f t="shared" si="1418"/>
        <v>2629</v>
      </c>
      <c r="BB270" s="46">
        <f t="shared" si="1419"/>
        <v>2.91</v>
      </c>
      <c r="BC270" s="46">
        <f t="shared" si="1420"/>
        <v>2.44</v>
      </c>
      <c r="BD270" s="46">
        <f t="shared" si="1421"/>
        <v>0.47</v>
      </c>
      <c r="BE270" s="169"/>
    </row>
    <row r="271" spans="1:57" x14ac:dyDescent="0.25">
      <c r="A271" s="5">
        <v>1494</v>
      </c>
      <c r="B271" s="2">
        <v>600034062</v>
      </c>
      <c r="C271" s="7">
        <v>70948810</v>
      </c>
      <c r="D271" s="8" t="s">
        <v>107</v>
      </c>
      <c r="E271" s="19">
        <v>3146</v>
      </c>
      <c r="F271" s="19" t="s">
        <v>109</v>
      </c>
      <c r="G271" s="19" t="s">
        <v>95</v>
      </c>
      <c r="H271" s="9">
        <f t="shared" si="1400"/>
        <v>0</v>
      </c>
      <c r="I271" s="9"/>
      <c r="J271" s="9"/>
      <c r="K271" s="9">
        <f t="shared" si="1401"/>
        <v>0</v>
      </c>
      <c r="L271" s="9">
        <f t="shared" si="1402"/>
        <v>0</v>
      </c>
      <c r="M271" s="9"/>
      <c r="N271" s="105"/>
      <c r="O271" s="105"/>
      <c r="P271" s="105"/>
      <c r="Q271" s="9">
        <f>OON!V271+OON!W271</f>
        <v>0</v>
      </c>
      <c r="R271" s="49"/>
      <c r="S271" s="49"/>
      <c r="T271" s="49"/>
      <c r="U271" s="49"/>
      <c r="V271" s="49"/>
      <c r="W271" s="49"/>
      <c r="X271" s="9">
        <f t="shared" si="1403"/>
        <v>0</v>
      </c>
      <c r="Y271" s="9">
        <f>OON!K271</f>
        <v>0</v>
      </c>
      <c r="Z271" s="9">
        <f t="shared" si="1404"/>
        <v>0</v>
      </c>
      <c r="AA271" s="9">
        <f>OON!O271+OON!S271</f>
        <v>0</v>
      </c>
      <c r="AB271" s="9">
        <f t="shared" si="1405"/>
        <v>0</v>
      </c>
      <c r="AC271" s="9">
        <f t="shared" si="1406"/>
        <v>0</v>
      </c>
      <c r="AD271" s="9">
        <f t="shared" si="1407"/>
        <v>0</v>
      </c>
      <c r="AE271" s="9">
        <f t="shared" si="1408"/>
        <v>0</v>
      </c>
      <c r="AF271" s="49"/>
      <c r="AG271" s="49"/>
      <c r="AH271" s="49"/>
      <c r="AI271" s="9">
        <f t="shared" si="1409"/>
        <v>0</v>
      </c>
      <c r="AJ271" s="46">
        <f>OON!AC271</f>
        <v>0</v>
      </c>
      <c r="AK271" s="46">
        <f>OON!AD271</f>
        <v>0</v>
      </c>
      <c r="AL271" s="46"/>
      <c r="AM271" s="46"/>
      <c r="AN271" s="46"/>
      <c r="AO271" s="46"/>
      <c r="AP271" s="46"/>
      <c r="AQ271" s="46"/>
      <c r="AR271" s="46"/>
      <c r="AS271" s="46">
        <f t="shared" si="1410"/>
        <v>0</v>
      </c>
      <c r="AT271" s="46">
        <f t="shared" si="1411"/>
        <v>0</v>
      </c>
      <c r="AU271" s="46">
        <f t="shared" si="1412"/>
        <v>0</v>
      </c>
      <c r="AV271" s="9">
        <f t="shared" si="1413"/>
        <v>0</v>
      </c>
      <c r="AW271" s="9">
        <f t="shared" si="1414"/>
        <v>0</v>
      </c>
      <c r="AX271" s="9">
        <f t="shared" si="1415"/>
        <v>0</v>
      </c>
      <c r="AY271" s="9">
        <f t="shared" si="1416"/>
        <v>0</v>
      </c>
      <c r="AZ271" s="9">
        <f t="shared" si="1417"/>
        <v>0</v>
      </c>
      <c r="BA271" s="9">
        <f t="shared" si="1418"/>
        <v>0</v>
      </c>
      <c r="BB271" s="46">
        <f t="shared" si="1419"/>
        <v>0</v>
      </c>
      <c r="BC271" s="46">
        <f t="shared" si="1420"/>
        <v>0</v>
      </c>
      <c r="BD271" s="46">
        <f t="shared" si="1421"/>
        <v>0</v>
      </c>
      <c r="BE271" s="169"/>
    </row>
    <row r="272" spans="1:57" x14ac:dyDescent="0.25">
      <c r="A272" s="29">
        <v>1494</v>
      </c>
      <c r="B272" s="30">
        <v>600034062</v>
      </c>
      <c r="C272" s="31"/>
      <c r="D272" s="32" t="s">
        <v>197</v>
      </c>
      <c r="E272" s="34"/>
      <c r="F272" s="34"/>
      <c r="G272" s="34"/>
      <c r="H272" s="50">
        <f t="shared" ref="H272:O272" si="1422">SUM(H269:H271)</f>
        <v>9513951</v>
      </c>
      <c r="I272" s="50">
        <f t="shared" si="1422"/>
        <v>6895917</v>
      </c>
      <c r="J272" s="50">
        <f t="shared" si="1422"/>
        <v>0</v>
      </c>
      <c r="K272" s="50">
        <f t="shared" si="1422"/>
        <v>2330820</v>
      </c>
      <c r="L272" s="50">
        <f t="shared" si="1422"/>
        <v>68959</v>
      </c>
      <c r="M272" s="50">
        <f t="shared" si="1422"/>
        <v>218255</v>
      </c>
      <c r="N272" s="107">
        <f t="shared" si="1422"/>
        <v>12.120000000000001</v>
      </c>
      <c r="O272" s="107">
        <f t="shared" si="1422"/>
        <v>9.07</v>
      </c>
      <c r="P272" s="107">
        <f t="shared" ref="P272" si="1423">SUM(P269:P271)</f>
        <v>3.0500000000000007</v>
      </c>
      <c r="Q272" s="50">
        <f t="shared" ref="Q272:BD272" si="1424">SUM(Q269:Q271)</f>
        <v>-3250</v>
      </c>
      <c r="R272" s="50">
        <f t="shared" si="1424"/>
        <v>0</v>
      </c>
      <c r="S272" s="50">
        <f t="shared" si="1424"/>
        <v>0</v>
      </c>
      <c r="T272" s="50">
        <f t="shared" si="1424"/>
        <v>0</v>
      </c>
      <c r="U272" s="50">
        <f t="shared" si="1424"/>
        <v>0</v>
      </c>
      <c r="V272" s="50">
        <f t="shared" si="1424"/>
        <v>0</v>
      </c>
      <c r="W272" s="50">
        <f t="shared" si="1424"/>
        <v>0</v>
      </c>
      <c r="X272" s="50">
        <f t="shared" si="1424"/>
        <v>-3250</v>
      </c>
      <c r="Y272" s="50">
        <f t="shared" si="1424"/>
        <v>0</v>
      </c>
      <c r="Z272" s="50">
        <f t="shared" si="1424"/>
        <v>3250</v>
      </c>
      <c r="AA272" s="50">
        <f t="shared" si="1424"/>
        <v>0</v>
      </c>
      <c r="AB272" s="50">
        <f t="shared" si="1424"/>
        <v>3250</v>
      </c>
      <c r="AC272" s="50">
        <f t="shared" si="1424"/>
        <v>0</v>
      </c>
      <c r="AD272" s="50">
        <f t="shared" si="1424"/>
        <v>0</v>
      </c>
      <c r="AE272" s="50">
        <f t="shared" si="1424"/>
        <v>-33</v>
      </c>
      <c r="AF272" s="50">
        <f t="shared" si="1424"/>
        <v>0</v>
      </c>
      <c r="AG272" s="50">
        <f t="shared" si="1424"/>
        <v>0</v>
      </c>
      <c r="AH272" s="50">
        <f t="shared" si="1424"/>
        <v>0</v>
      </c>
      <c r="AI272" s="50">
        <f t="shared" si="1424"/>
        <v>0</v>
      </c>
      <c r="AJ272" s="55">
        <f t="shared" si="1424"/>
        <v>0</v>
      </c>
      <c r="AK272" s="55">
        <f t="shared" si="1424"/>
        <v>-0.01</v>
      </c>
      <c r="AL272" s="55">
        <f t="shared" si="1424"/>
        <v>0</v>
      </c>
      <c r="AM272" s="55">
        <f t="shared" si="1424"/>
        <v>0</v>
      </c>
      <c r="AN272" s="55">
        <f t="shared" si="1424"/>
        <v>0</v>
      </c>
      <c r="AO272" s="55">
        <f t="shared" si="1424"/>
        <v>0</v>
      </c>
      <c r="AP272" s="55">
        <f t="shared" si="1424"/>
        <v>0</v>
      </c>
      <c r="AQ272" s="55">
        <f t="shared" si="1424"/>
        <v>0</v>
      </c>
      <c r="AR272" s="55">
        <f t="shared" si="1424"/>
        <v>0</v>
      </c>
      <c r="AS272" s="55">
        <f t="shared" si="1424"/>
        <v>0</v>
      </c>
      <c r="AT272" s="55">
        <f t="shared" si="1424"/>
        <v>-0.01</v>
      </c>
      <c r="AU272" s="55">
        <f t="shared" si="1424"/>
        <v>-0.01</v>
      </c>
      <c r="AV272" s="50">
        <f t="shared" si="1424"/>
        <v>9513918</v>
      </c>
      <c r="AW272" s="50">
        <f t="shared" si="1424"/>
        <v>6892667</v>
      </c>
      <c r="AX272" s="50">
        <f t="shared" si="1424"/>
        <v>3250</v>
      </c>
      <c r="AY272" s="50">
        <f t="shared" si="1424"/>
        <v>2330820</v>
      </c>
      <c r="AZ272" s="50">
        <f t="shared" si="1424"/>
        <v>68926</v>
      </c>
      <c r="BA272" s="50">
        <f t="shared" si="1424"/>
        <v>218255</v>
      </c>
      <c r="BB272" s="55">
        <f t="shared" si="1424"/>
        <v>12.110000000000001</v>
      </c>
      <c r="BC272" s="55">
        <f t="shared" si="1424"/>
        <v>9.07</v>
      </c>
      <c r="BD272" s="55">
        <f t="shared" si="1424"/>
        <v>3.0400000000000009</v>
      </c>
      <c r="BE272" s="168">
        <f>AV272-H272</f>
        <v>-33</v>
      </c>
    </row>
    <row r="273" spans="1:57" x14ac:dyDescent="0.25">
      <c r="A273" s="25">
        <v>1498</v>
      </c>
      <c r="B273" s="6">
        <v>691013861</v>
      </c>
      <c r="C273" s="26">
        <v>8729590</v>
      </c>
      <c r="D273" s="27" t="s">
        <v>108</v>
      </c>
      <c r="E273" s="6">
        <v>3146</v>
      </c>
      <c r="F273" s="6" t="s">
        <v>56</v>
      </c>
      <c r="G273" s="26" t="s">
        <v>95</v>
      </c>
      <c r="H273" s="9">
        <f t="shared" ref="H273:H276" si="1425">I273+J273+K273+L273+M273</f>
        <v>9580669</v>
      </c>
      <c r="I273" s="9">
        <v>7099145</v>
      </c>
      <c r="J273" s="9"/>
      <c r="K273" s="9">
        <f t="shared" ref="K273:K276" si="1426">ROUND(I273*33.8%,0)</f>
        <v>2399511</v>
      </c>
      <c r="L273" s="9">
        <f t="shared" ref="L273:L276" si="1427">ROUND(I273*1%,0)</f>
        <v>70991</v>
      </c>
      <c r="M273" s="9">
        <v>11022</v>
      </c>
      <c r="N273" s="105">
        <v>12.21</v>
      </c>
      <c r="O273" s="105">
        <v>10.210000000000001</v>
      </c>
      <c r="P273" s="105">
        <f>N273-O273</f>
        <v>2</v>
      </c>
      <c r="Q273" s="9">
        <f>OON!V273+OON!W273</f>
        <v>0</v>
      </c>
      <c r="R273" s="61"/>
      <c r="S273" s="61"/>
      <c r="T273" s="61"/>
      <c r="U273" s="61"/>
      <c r="V273" s="61"/>
      <c r="W273" s="61"/>
      <c r="X273" s="9">
        <f t="shared" ref="X273:X276" si="1428">SUM(Q273:W273)</f>
        <v>0</v>
      </c>
      <c r="Y273" s="9">
        <f>OON!K273</f>
        <v>0</v>
      </c>
      <c r="Z273" s="9">
        <f t="shared" ref="Z273:Z276" si="1429">Q273*-1</f>
        <v>0</v>
      </c>
      <c r="AA273" s="9">
        <f>OON!O273+OON!S273</f>
        <v>0</v>
      </c>
      <c r="AB273" s="9">
        <f t="shared" ref="AB273:AB276" si="1430">SUM(Y273:AA273)</f>
        <v>0</v>
      </c>
      <c r="AC273" s="9">
        <f t="shared" ref="AC273:AC276" si="1431">X273+AB273</f>
        <v>0</v>
      </c>
      <c r="AD273" s="9">
        <f t="shared" ref="AD273:AD276" si="1432">ROUND((X273+Y273+Z273)*33.8%,0)</f>
        <v>0</v>
      </c>
      <c r="AE273" s="9">
        <f t="shared" ref="AE273:AE276" si="1433">ROUND(X273*1%,0)</f>
        <v>0</v>
      </c>
      <c r="AF273" s="61"/>
      <c r="AG273" s="61"/>
      <c r="AH273" s="61"/>
      <c r="AI273" s="9">
        <f t="shared" ref="AI273:AI276" si="1434">AF273+AG273+AH273</f>
        <v>0</v>
      </c>
      <c r="AJ273" s="46">
        <f>OON!AC273</f>
        <v>0</v>
      </c>
      <c r="AK273" s="46">
        <f>OON!AD273</f>
        <v>0</v>
      </c>
      <c r="AL273" s="46"/>
      <c r="AM273" s="46"/>
      <c r="AN273" s="46"/>
      <c r="AO273" s="46"/>
      <c r="AP273" s="46"/>
      <c r="AQ273" s="46"/>
      <c r="AR273" s="46"/>
      <c r="AS273" s="46">
        <f t="shared" ref="AS273:AS276" si="1435">AJ273+AL273+AM273+AP273+AR273+AN273</f>
        <v>0</v>
      </c>
      <c r="AT273" s="46">
        <f t="shared" ref="AT273:AT276" si="1436">AK273+AQ273+AO273</f>
        <v>0</v>
      </c>
      <c r="AU273" s="46">
        <f t="shared" ref="AU273:AU276" si="1437">AS273+AT273</f>
        <v>0</v>
      </c>
      <c r="AV273" s="9">
        <f t="shared" ref="AV273:AV276" si="1438">AW273+AX273+AY273+AZ273+BA273</f>
        <v>9580669</v>
      </c>
      <c r="AW273" s="9">
        <f t="shared" ref="AW273:AW276" si="1439">I273+X273</f>
        <v>7099145</v>
      </c>
      <c r="AX273" s="9">
        <f t="shared" ref="AX273:AX276" si="1440">J273+AB273</f>
        <v>0</v>
      </c>
      <c r="AY273" s="9">
        <f t="shared" ref="AY273:AY276" si="1441">K273+AD273</f>
        <v>2399511</v>
      </c>
      <c r="AZ273" s="9">
        <f t="shared" ref="AZ273:AZ276" si="1442">L273+AE273</f>
        <v>70991</v>
      </c>
      <c r="BA273" s="9">
        <f t="shared" ref="BA273:BA276" si="1443">M273+AI273</f>
        <v>11022</v>
      </c>
      <c r="BB273" s="46">
        <f t="shared" ref="BB273:BB276" si="1444">BC273+BD273</f>
        <v>12.21</v>
      </c>
      <c r="BC273" s="46">
        <f t="shared" ref="BC273:BC276" si="1445">O273+AS273</f>
        <v>10.210000000000001</v>
      </c>
      <c r="BD273" s="46">
        <f t="shared" ref="BD273:BD276" si="1446">P273+AT273</f>
        <v>2</v>
      </c>
      <c r="BE273" s="169"/>
    </row>
    <row r="274" spans="1:57" x14ac:dyDescent="0.25">
      <c r="A274" s="5">
        <v>1498</v>
      </c>
      <c r="B274" s="2">
        <v>691013861</v>
      </c>
      <c r="C274" s="7">
        <v>8729590</v>
      </c>
      <c r="D274" s="8" t="s">
        <v>108</v>
      </c>
      <c r="E274" s="2">
        <v>3146</v>
      </c>
      <c r="F274" s="2" t="s">
        <v>56</v>
      </c>
      <c r="G274" s="7" t="s">
        <v>95</v>
      </c>
      <c r="H274" s="9">
        <f t="shared" si="1425"/>
        <v>1023086</v>
      </c>
      <c r="I274" s="9">
        <v>758093</v>
      </c>
      <c r="J274" s="9"/>
      <c r="K274" s="9">
        <f t="shared" si="1426"/>
        <v>256235</v>
      </c>
      <c r="L274" s="9">
        <f t="shared" si="1427"/>
        <v>7581</v>
      </c>
      <c r="M274" s="9">
        <v>1177</v>
      </c>
      <c r="N274" s="105">
        <v>1.3</v>
      </c>
      <c r="O274" s="105">
        <v>1.0900000000000001</v>
      </c>
      <c r="P274" s="105">
        <f t="shared" ref="P274:P275" si="1447">N274-O274</f>
        <v>0.20999999999999996</v>
      </c>
      <c r="Q274" s="9">
        <f>OON!V274+OON!W274</f>
        <v>0</v>
      </c>
      <c r="R274" s="49"/>
      <c r="S274" s="49"/>
      <c r="T274" s="49"/>
      <c r="U274" s="49"/>
      <c r="V274" s="49"/>
      <c r="W274" s="49"/>
      <c r="X274" s="9">
        <f t="shared" si="1428"/>
        <v>0</v>
      </c>
      <c r="Y274" s="9">
        <f>OON!K274</f>
        <v>0</v>
      </c>
      <c r="Z274" s="9">
        <f t="shared" si="1429"/>
        <v>0</v>
      </c>
      <c r="AA274" s="9">
        <f>OON!O274+OON!S274</f>
        <v>0</v>
      </c>
      <c r="AB274" s="9">
        <f t="shared" si="1430"/>
        <v>0</v>
      </c>
      <c r="AC274" s="9">
        <f t="shared" si="1431"/>
        <v>0</v>
      </c>
      <c r="AD274" s="9">
        <f t="shared" si="1432"/>
        <v>0</v>
      </c>
      <c r="AE274" s="9">
        <f t="shared" si="1433"/>
        <v>0</v>
      </c>
      <c r="AF274" s="49"/>
      <c r="AG274" s="49"/>
      <c r="AH274" s="49"/>
      <c r="AI274" s="9">
        <f t="shared" si="1434"/>
        <v>0</v>
      </c>
      <c r="AJ274" s="46">
        <f>OON!AC274</f>
        <v>0</v>
      </c>
      <c r="AK274" s="46">
        <f>OON!AD274</f>
        <v>0</v>
      </c>
      <c r="AL274" s="46"/>
      <c r="AM274" s="46"/>
      <c r="AN274" s="46"/>
      <c r="AO274" s="46"/>
      <c r="AP274" s="46"/>
      <c r="AQ274" s="46"/>
      <c r="AR274" s="46"/>
      <c r="AS274" s="46">
        <f t="shared" si="1435"/>
        <v>0</v>
      </c>
      <c r="AT274" s="46">
        <f t="shared" si="1436"/>
        <v>0</v>
      </c>
      <c r="AU274" s="46">
        <f t="shared" si="1437"/>
        <v>0</v>
      </c>
      <c r="AV274" s="9">
        <f t="shared" si="1438"/>
        <v>1023086</v>
      </c>
      <c r="AW274" s="9">
        <f t="shared" si="1439"/>
        <v>758093</v>
      </c>
      <c r="AX274" s="9">
        <f t="shared" si="1440"/>
        <v>0</v>
      </c>
      <c r="AY274" s="9">
        <f t="shared" si="1441"/>
        <v>256235</v>
      </c>
      <c r="AZ274" s="9">
        <f t="shared" si="1442"/>
        <v>7581</v>
      </c>
      <c r="BA274" s="9">
        <f t="shared" si="1443"/>
        <v>1177</v>
      </c>
      <c r="BB274" s="46">
        <f t="shared" si="1444"/>
        <v>1.3</v>
      </c>
      <c r="BC274" s="46">
        <f t="shared" si="1445"/>
        <v>1.0900000000000001</v>
      </c>
      <c r="BD274" s="46">
        <f t="shared" si="1446"/>
        <v>0.20999999999999996</v>
      </c>
      <c r="BE274" s="169"/>
    </row>
    <row r="275" spans="1:57" x14ac:dyDescent="0.25">
      <c r="A275" s="5">
        <v>1498</v>
      </c>
      <c r="B275" s="2">
        <v>691013861</v>
      </c>
      <c r="C275" s="7">
        <v>8729590</v>
      </c>
      <c r="D275" s="8" t="s">
        <v>108</v>
      </c>
      <c r="E275" s="2">
        <v>3146</v>
      </c>
      <c r="F275" s="2" t="s">
        <v>56</v>
      </c>
      <c r="G275" s="7" t="s">
        <v>95</v>
      </c>
      <c r="H275" s="9">
        <f t="shared" ref="H275" si="1448">I275+J275+K275+L275+M275</f>
        <v>1099578</v>
      </c>
      <c r="I275" s="9">
        <v>814772</v>
      </c>
      <c r="J275" s="9"/>
      <c r="K275" s="9">
        <f t="shared" ref="K275" si="1449">ROUND(I275*33.8%,0)</f>
        <v>275393</v>
      </c>
      <c r="L275" s="9">
        <f t="shared" ref="L275" si="1450">ROUND(I275*1%,0)</f>
        <v>8148</v>
      </c>
      <c r="M275" s="9">
        <v>1265</v>
      </c>
      <c r="N275" s="105">
        <v>1.4</v>
      </c>
      <c r="O275" s="105">
        <v>1.17</v>
      </c>
      <c r="P275" s="105">
        <f t="shared" si="1447"/>
        <v>0.22999999999999998</v>
      </c>
      <c r="Q275" s="9">
        <f>OON!V275+OON!W275</f>
        <v>0</v>
      </c>
      <c r="R275" s="49"/>
      <c r="S275" s="49"/>
      <c r="T275" s="49"/>
      <c r="U275" s="49"/>
      <c r="V275" s="49"/>
      <c r="W275" s="49"/>
      <c r="X275" s="9">
        <f t="shared" si="1428"/>
        <v>0</v>
      </c>
      <c r="Y275" s="9">
        <f>OON!K275</f>
        <v>0</v>
      </c>
      <c r="Z275" s="9">
        <f t="shared" si="1429"/>
        <v>0</v>
      </c>
      <c r="AA275" s="9">
        <f>OON!O275+OON!S275</f>
        <v>0</v>
      </c>
      <c r="AB275" s="9">
        <f t="shared" ref="AB275" si="1451">SUM(Y275:AA275)</f>
        <v>0</v>
      </c>
      <c r="AC275" s="9">
        <f t="shared" ref="AC275" si="1452">X275+AB275</f>
        <v>0</v>
      </c>
      <c r="AD275" s="9">
        <f t="shared" ref="AD275" si="1453">ROUND((X275+Y275+Z275)*33.8%,0)</f>
        <v>0</v>
      </c>
      <c r="AE275" s="9">
        <f t="shared" ref="AE275" si="1454">ROUND(X275*1%,0)</f>
        <v>0</v>
      </c>
      <c r="AF275" s="49"/>
      <c r="AG275" s="49"/>
      <c r="AH275" s="49"/>
      <c r="AI275" s="9">
        <f t="shared" si="1434"/>
        <v>0</v>
      </c>
      <c r="AJ275" s="46">
        <f>OON!AC275</f>
        <v>0</v>
      </c>
      <c r="AK275" s="46">
        <f>OON!AD275</f>
        <v>0</v>
      </c>
      <c r="AL275" s="46"/>
      <c r="AM275" s="46"/>
      <c r="AN275" s="46"/>
      <c r="AO275" s="46"/>
      <c r="AP275" s="46"/>
      <c r="AQ275" s="46"/>
      <c r="AR275" s="46"/>
      <c r="AS275" s="46">
        <f t="shared" ref="AS275" si="1455">AJ275+AL275+AM275+AP275+AR275+AN275</f>
        <v>0</v>
      </c>
      <c r="AT275" s="46">
        <f t="shared" ref="AT275" si="1456">AK275+AQ275+AO275</f>
        <v>0</v>
      </c>
      <c r="AU275" s="46">
        <f t="shared" ref="AU275" si="1457">AS275+AT275</f>
        <v>0</v>
      </c>
      <c r="AV275" s="9">
        <f t="shared" ref="AV275" si="1458">AW275+AX275+AY275+AZ275+BA275</f>
        <v>1099578</v>
      </c>
      <c r="AW275" s="9">
        <f t="shared" ref="AW275" si="1459">I275+X275</f>
        <v>814772</v>
      </c>
      <c r="AX275" s="9">
        <f t="shared" ref="AX275" si="1460">J275+AB275</f>
        <v>0</v>
      </c>
      <c r="AY275" s="9">
        <f t="shared" ref="AY275" si="1461">K275+AD275</f>
        <v>275393</v>
      </c>
      <c r="AZ275" s="9">
        <f t="shared" ref="AZ275" si="1462">L275+AE275</f>
        <v>8148</v>
      </c>
      <c r="BA275" s="9">
        <f t="shared" ref="BA275" si="1463">M275+AI275</f>
        <v>1265</v>
      </c>
      <c r="BB275" s="46">
        <f t="shared" ref="BB275" si="1464">BC275+BD275</f>
        <v>1.4</v>
      </c>
      <c r="BC275" s="46">
        <f t="shared" ref="BC275" si="1465">O275+AS275</f>
        <v>1.17</v>
      </c>
      <c r="BD275" s="46">
        <f t="shared" ref="BD275" si="1466">P275+AT275</f>
        <v>0.22999999999999998</v>
      </c>
      <c r="BE275" s="169"/>
    </row>
    <row r="276" spans="1:57" x14ac:dyDescent="0.25">
      <c r="A276" s="5">
        <v>1498</v>
      </c>
      <c r="B276" s="2">
        <v>691013861</v>
      </c>
      <c r="C276" s="7">
        <v>8729590</v>
      </c>
      <c r="D276" s="8" t="s">
        <v>108</v>
      </c>
      <c r="E276" s="19">
        <v>3146</v>
      </c>
      <c r="F276" s="19" t="s">
        <v>109</v>
      </c>
      <c r="G276" s="19" t="s">
        <v>95</v>
      </c>
      <c r="H276" s="9">
        <f t="shared" si="1425"/>
        <v>0</v>
      </c>
      <c r="I276" s="9"/>
      <c r="J276" s="9"/>
      <c r="K276" s="9">
        <f t="shared" si="1426"/>
        <v>0</v>
      </c>
      <c r="L276" s="9">
        <f t="shared" si="1427"/>
        <v>0</v>
      </c>
      <c r="M276" s="9"/>
      <c r="N276" s="105"/>
      <c r="O276" s="105"/>
      <c r="P276" s="105"/>
      <c r="Q276" s="9">
        <f>OON!V276+OON!W276</f>
        <v>0</v>
      </c>
      <c r="R276" s="49"/>
      <c r="S276" s="49"/>
      <c r="T276" s="49"/>
      <c r="U276" s="49"/>
      <c r="V276" s="49"/>
      <c r="W276" s="49"/>
      <c r="X276" s="9">
        <f t="shared" si="1428"/>
        <v>0</v>
      </c>
      <c r="Y276" s="9">
        <f>OON!K276</f>
        <v>0</v>
      </c>
      <c r="Z276" s="9">
        <f t="shared" si="1429"/>
        <v>0</v>
      </c>
      <c r="AA276" s="9">
        <f>OON!O276+OON!S276</f>
        <v>0</v>
      </c>
      <c r="AB276" s="9">
        <f t="shared" si="1430"/>
        <v>0</v>
      </c>
      <c r="AC276" s="9">
        <f t="shared" si="1431"/>
        <v>0</v>
      </c>
      <c r="AD276" s="9">
        <f t="shared" si="1432"/>
        <v>0</v>
      </c>
      <c r="AE276" s="9">
        <f t="shared" si="1433"/>
        <v>0</v>
      </c>
      <c r="AF276" s="49"/>
      <c r="AG276" s="49"/>
      <c r="AH276" s="49"/>
      <c r="AI276" s="9">
        <f t="shared" si="1434"/>
        <v>0</v>
      </c>
      <c r="AJ276" s="46">
        <f>OON!AC276</f>
        <v>0</v>
      </c>
      <c r="AK276" s="46">
        <f>OON!AD276</f>
        <v>0</v>
      </c>
      <c r="AL276" s="46"/>
      <c r="AM276" s="46"/>
      <c r="AN276" s="46"/>
      <c r="AO276" s="46"/>
      <c r="AP276" s="46"/>
      <c r="AQ276" s="46"/>
      <c r="AR276" s="46"/>
      <c r="AS276" s="46">
        <f t="shared" si="1435"/>
        <v>0</v>
      </c>
      <c r="AT276" s="46">
        <f t="shared" si="1436"/>
        <v>0</v>
      </c>
      <c r="AU276" s="46">
        <f t="shared" si="1437"/>
        <v>0</v>
      </c>
      <c r="AV276" s="9">
        <f t="shared" si="1438"/>
        <v>0</v>
      </c>
      <c r="AW276" s="9">
        <f t="shared" si="1439"/>
        <v>0</v>
      </c>
      <c r="AX276" s="9">
        <f t="shared" si="1440"/>
        <v>0</v>
      </c>
      <c r="AY276" s="9">
        <f t="shared" si="1441"/>
        <v>0</v>
      </c>
      <c r="AZ276" s="9">
        <f t="shared" si="1442"/>
        <v>0</v>
      </c>
      <c r="BA276" s="9">
        <f t="shared" si="1443"/>
        <v>0</v>
      </c>
      <c r="BB276" s="46">
        <f t="shared" si="1444"/>
        <v>0</v>
      </c>
      <c r="BC276" s="46">
        <f t="shared" si="1445"/>
        <v>0</v>
      </c>
      <c r="BD276" s="46">
        <f t="shared" si="1446"/>
        <v>0</v>
      </c>
      <c r="BE276" s="169"/>
    </row>
    <row r="277" spans="1:57" x14ac:dyDescent="0.25">
      <c r="A277" s="29">
        <v>1498</v>
      </c>
      <c r="B277" s="30">
        <v>691013861</v>
      </c>
      <c r="C277" s="31"/>
      <c r="D277" s="32" t="s">
        <v>198</v>
      </c>
      <c r="E277" s="34"/>
      <c r="F277" s="34"/>
      <c r="G277" s="34"/>
      <c r="H277" s="50">
        <f t="shared" ref="H277:M277" si="1467">SUM(H273:H276)</f>
        <v>11703333</v>
      </c>
      <c r="I277" s="50">
        <f t="shared" si="1467"/>
        <v>8672010</v>
      </c>
      <c r="J277" s="50">
        <f t="shared" si="1467"/>
        <v>0</v>
      </c>
      <c r="K277" s="50">
        <f t="shared" si="1467"/>
        <v>2931139</v>
      </c>
      <c r="L277" s="50">
        <f t="shared" si="1467"/>
        <v>86720</v>
      </c>
      <c r="M277" s="50">
        <f t="shared" si="1467"/>
        <v>13464</v>
      </c>
      <c r="N277" s="107">
        <f t="shared" ref="N277:P277" si="1468">SUM(N273:N276)</f>
        <v>14.910000000000002</v>
      </c>
      <c r="O277" s="107">
        <f t="shared" si="1468"/>
        <v>12.47</v>
      </c>
      <c r="P277" s="107">
        <f t="shared" si="1468"/>
        <v>2.44</v>
      </c>
      <c r="Q277" s="50">
        <f t="shared" ref="Q277:BD277" si="1469">SUM(Q273:Q276)</f>
        <v>0</v>
      </c>
      <c r="R277" s="50">
        <f t="shared" si="1469"/>
        <v>0</v>
      </c>
      <c r="S277" s="50">
        <f t="shared" si="1469"/>
        <v>0</v>
      </c>
      <c r="T277" s="50">
        <f t="shared" si="1469"/>
        <v>0</v>
      </c>
      <c r="U277" s="50">
        <f t="shared" si="1469"/>
        <v>0</v>
      </c>
      <c r="V277" s="50">
        <f t="shared" si="1469"/>
        <v>0</v>
      </c>
      <c r="W277" s="50">
        <f t="shared" si="1469"/>
        <v>0</v>
      </c>
      <c r="X277" s="50">
        <f t="shared" si="1469"/>
        <v>0</v>
      </c>
      <c r="Y277" s="50">
        <f t="shared" si="1469"/>
        <v>0</v>
      </c>
      <c r="Z277" s="50">
        <f t="shared" si="1469"/>
        <v>0</v>
      </c>
      <c r="AA277" s="50">
        <f t="shared" si="1469"/>
        <v>0</v>
      </c>
      <c r="AB277" s="50">
        <f t="shared" si="1469"/>
        <v>0</v>
      </c>
      <c r="AC277" s="50">
        <f t="shared" si="1469"/>
        <v>0</v>
      </c>
      <c r="AD277" s="50">
        <f t="shared" si="1469"/>
        <v>0</v>
      </c>
      <c r="AE277" s="50">
        <f t="shared" si="1469"/>
        <v>0</v>
      </c>
      <c r="AF277" s="50">
        <f t="shared" si="1469"/>
        <v>0</v>
      </c>
      <c r="AG277" s="50">
        <f t="shared" si="1469"/>
        <v>0</v>
      </c>
      <c r="AH277" s="50">
        <f t="shared" si="1469"/>
        <v>0</v>
      </c>
      <c r="AI277" s="50">
        <f t="shared" si="1469"/>
        <v>0</v>
      </c>
      <c r="AJ277" s="55">
        <f t="shared" si="1469"/>
        <v>0</v>
      </c>
      <c r="AK277" s="55">
        <f t="shared" si="1469"/>
        <v>0</v>
      </c>
      <c r="AL277" s="55">
        <f t="shared" si="1469"/>
        <v>0</v>
      </c>
      <c r="AM277" s="55">
        <f t="shared" si="1469"/>
        <v>0</v>
      </c>
      <c r="AN277" s="55">
        <f t="shared" ref="AN277:AO277" si="1470">SUM(AN273:AN276)</f>
        <v>0</v>
      </c>
      <c r="AO277" s="55">
        <f t="shared" si="1470"/>
        <v>0</v>
      </c>
      <c r="AP277" s="55">
        <f t="shared" si="1469"/>
        <v>0</v>
      </c>
      <c r="AQ277" s="55">
        <f t="shared" si="1469"/>
        <v>0</v>
      </c>
      <c r="AR277" s="55">
        <f t="shared" si="1469"/>
        <v>0</v>
      </c>
      <c r="AS277" s="55">
        <f t="shared" si="1469"/>
        <v>0</v>
      </c>
      <c r="AT277" s="55">
        <f t="shared" si="1469"/>
        <v>0</v>
      </c>
      <c r="AU277" s="55">
        <f t="shared" si="1469"/>
        <v>0</v>
      </c>
      <c r="AV277" s="50">
        <f t="shared" si="1469"/>
        <v>11703333</v>
      </c>
      <c r="AW277" s="50">
        <f t="shared" si="1469"/>
        <v>8672010</v>
      </c>
      <c r="AX277" s="50">
        <f t="shared" si="1469"/>
        <v>0</v>
      </c>
      <c r="AY277" s="50">
        <f t="shared" si="1469"/>
        <v>2931139</v>
      </c>
      <c r="AZ277" s="50">
        <f t="shared" si="1469"/>
        <v>86720</v>
      </c>
      <c r="BA277" s="50">
        <f t="shared" si="1469"/>
        <v>13464</v>
      </c>
      <c r="BB277" s="55">
        <f t="shared" si="1469"/>
        <v>14.910000000000002</v>
      </c>
      <c r="BC277" s="55">
        <f t="shared" si="1469"/>
        <v>12.47</v>
      </c>
      <c r="BD277" s="55">
        <f t="shared" si="1469"/>
        <v>2.44</v>
      </c>
      <c r="BE277" s="168">
        <f>AV277-H277</f>
        <v>0</v>
      </c>
    </row>
    <row r="278" spans="1:57" x14ac:dyDescent="0.25">
      <c r="A278" s="29"/>
      <c r="B278" s="30"/>
      <c r="C278" s="31"/>
      <c r="D278" s="32" t="s">
        <v>96</v>
      </c>
      <c r="E278" s="34"/>
      <c r="F278" s="34"/>
      <c r="G278" s="34"/>
      <c r="H278" s="50">
        <f>H277+H272+H268+H265+H262+H259+H255+H252+H248+H244+H240+H236+H232+H225+H217+H210+H203+H198+H194+H185+H173+H162+H156+H149+H143+H137+H134+H130+H127+H124+H119+H114+H109+H104+H99+H90+H85+H80+H76+H71+H66+H62+H59+H54+H51+H47+H44+H41+H37+H34+H30+H26+H23+H20+H17+H14+H10</f>
        <v>2116352937</v>
      </c>
      <c r="I278" s="50">
        <f t="shared" ref="I278:BD278" si="1471">I277+I272+I268+I265+I262+I259+I255+I252+I248+I244+I240+I236+I232+I225+I217+I210+I203+I198+I194+I185+I173+I162+I156+I149+I143+I137+I134+I130+I127+I124+I119+I114+I109+I104+I99+I90+I85+I80+I76+I71+I66+I62+I59+I54+I51+I47+I44+I41+I37+I34+I30+I26+I23+I20+I17+I14+I10</f>
        <v>1545275437</v>
      </c>
      <c r="J278" s="50">
        <f t="shared" si="1471"/>
        <v>0</v>
      </c>
      <c r="K278" s="50">
        <f t="shared" si="1471"/>
        <v>522303099</v>
      </c>
      <c r="L278" s="50">
        <f t="shared" si="1471"/>
        <v>15452751</v>
      </c>
      <c r="M278" s="50">
        <f t="shared" si="1471"/>
        <v>33321650</v>
      </c>
      <c r="N278" s="55">
        <f t="shared" si="1471"/>
        <v>2742.8781000000008</v>
      </c>
      <c r="O278" s="55">
        <f t="shared" si="1471"/>
        <v>2054.3096999999998</v>
      </c>
      <c r="P278" s="55">
        <f t="shared" si="1471"/>
        <v>688.5684</v>
      </c>
      <c r="Q278" s="55">
        <f t="shared" si="1471"/>
        <v>-6268767</v>
      </c>
      <c r="R278" s="55">
        <f t="shared" si="1471"/>
        <v>7971810</v>
      </c>
      <c r="S278" s="55">
        <f t="shared" si="1471"/>
        <v>4659591</v>
      </c>
      <c r="T278" s="55">
        <f t="shared" si="1471"/>
        <v>0</v>
      </c>
      <c r="U278" s="55">
        <f t="shared" si="1471"/>
        <v>666222</v>
      </c>
      <c r="V278" s="55">
        <f t="shared" si="1471"/>
        <v>0</v>
      </c>
      <c r="W278" s="55">
        <f t="shared" si="1471"/>
        <v>106371</v>
      </c>
      <c r="X278" s="55">
        <f t="shared" si="1471"/>
        <v>7135227</v>
      </c>
      <c r="Y278" s="55">
        <f t="shared" si="1471"/>
        <v>5328820</v>
      </c>
      <c r="Z278" s="55">
        <f t="shared" si="1471"/>
        <v>6268767</v>
      </c>
      <c r="AA278" s="55">
        <f t="shared" si="1471"/>
        <v>133132</v>
      </c>
      <c r="AB278" s="55">
        <f t="shared" si="1471"/>
        <v>11730719</v>
      </c>
      <c r="AC278" s="55">
        <f t="shared" si="1471"/>
        <v>18865946</v>
      </c>
      <c r="AD278" s="55">
        <f t="shared" si="1471"/>
        <v>6331691</v>
      </c>
      <c r="AE278" s="55">
        <f t="shared" si="1471"/>
        <v>71344</v>
      </c>
      <c r="AF278" s="55">
        <f t="shared" si="1471"/>
        <v>5300</v>
      </c>
      <c r="AG278" s="55">
        <f t="shared" si="1471"/>
        <v>-10745999</v>
      </c>
      <c r="AH278" s="55">
        <f t="shared" si="1471"/>
        <v>1270</v>
      </c>
      <c r="AI278" s="55">
        <f t="shared" si="1471"/>
        <v>-10739429</v>
      </c>
      <c r="AJ278" s="55">
        <f t="shared" si="1471"/>
        <v>-2.02</v>
      </c>
      <c r="AK278" s="55">
        <f t="shared" si="1471"/>
        <v>-9.9100000000000019</v>
      </c>
      <c r="AL278" s="55">
        <f t="shared" si="1471"/>
        <v>16.73</v>
      </c>
      <c r="AM278" s="55">
        <f t="shared" si="1471"/>
        <v>12.71</v>
      </c>
      <c r="AN278" s="55">
        <f t="shared" si="1471"/>
        <v>1.26</v>
      </c>
      <c r="AO278" s="55">
        <f t="shared" si="1471"/>
        <v>0</v>
      </c>
      <c r="AP278" s="55">
        <f t="shared" si="1471"/>
        <v>0</v>
      </c>
      <c r="AQ278" s="55">
        <f t="shared" si="1471"/>
        <v>0.34</v>
      </c>
      <c r="AR278" s="55">
        <f t="shared" si="1471"/>
        <v>0</v>
      </c>
      <c r="AS278" s="55">
        <f t="shared" si="1471"/>
        <v>28.679999999999996</v>
      </c>
      <c r="AT278" s="55">
        <f t="shared" si="1471"/>
        <v>-9.5700000000000021</v>
      </c>
      <c r="AU278" s="55">
        <f t="shared" si="1471"/>
        <v>19.110000000000007</v>
      </c>
      <c r="AV278" s="55">
        <f t="shared" si="1471"/>
        <v>2130882489</v>
      </c>
      <c r="AW278" s="55">
        <f t="shared" si="1471"/>
        <v>1552410664</v>
      </c>
      <c r="AX278" s="55">
        <f t="shared" si="1471"/>
        <v>11730719</v>
      </c>
      <c r="AY278" s="55">
        <f t="shared" si="1471"/>
        <v>528634790</v>
      </c>
      <c r="AZ278" s="55">
        <f t="shared" si="1471"/>
        <v>15524095</v>
      </c>
      <c r="BA278" s="55">
        <f t="shared" si="1471"/>
        <v>22582221</v>
      </c>
      <c r="BB278" s="55">
        <f t="shared" si="1471"/>
        <v>2761.9881000000005</v>
      </c>
      <c r="BC278" s="55">
        <f t="shared" si="1471"/>
        <v>2082.9897000000001</v>
      </c>
      <c r="BD278" s="55">
        <f t="shared" si="1471"/>
        <v>678.99840000000017</v>
      </c>
      <c r="BE278" s="169"/>
    </row>
    <row r="279" spans="1:57" x14ac:dyDescent="0.25">
      <c r="A279" s="3"/>
      <c r="B279" s="3"/>
      <c r="C279" s="3"/>
      <c r="D279" s="3"/>
      <c r="E279" s="18"/>
      <c r="F279" s="3"/>
      <c r="G279" s="3"/>
      <c r="H279" s="48"/>
      <c r="I279" s="48"/>
      <c r="J279" s="48"/>
      <c r="K279" s="48"/>
      <c r="L279" s="48"/>
      <c r="M279" s="48"/>
      <c r="N279" s="100"/>
      <c r="O279" s="62"/>
      <c r="P279" s="62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62">
        <f>H278+AC278+AD278+AE278+AI278</f>
        <v>2130882489</v>
      </c>
      <c r="AW279" s="3"/>
      <c r="AX279" s="48"/>
      <c r="AY279" s="3"/>
      <c r="AZ279" s="3"/>
      <c r="BA279" s="3"/>
      <c r="BB279" s="62"/>
      <c r="BC279" s="62"/>
      <c r="BD279" s="62"/>
    </row>
    <row r="280" spans="1:57" x14ac:dyDescent="0.25"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108"/>
      <c r="AW280" s="108"/>
      <c r="AX280" s="108"/>
      <c r="AY280" s="108"/>
      <c r="AZ280" s="108"/>
      <c r="BA280" s="108"/>
      <c r="BB280" s="108"/>
      <c r="BC280" s="108"/>
      <c r="BD280" s="108"/>
    </row>
    <row r="282" spans="1:57" x14ac:dyDescent="0.25">
      <c r="G282" s="63" t="s">
        <v>11</v>
      </c>
      <c r="H282" s="64">
        <f t="shared" ref="H282:P282" si="1472">SUM(H283:H300)</f>
        <v>2116352937</v>
      </c>
      <c r="I282" s="64">
        <f t="shared" si="1472"/>
        <v>1545275437</v>
      </c>
      <c r="J282" s="64">
        <f t="shared" si="1472"/>
        <v>0</v>
      </c>
      <c r="K282" s="64">
        <f t="shared" si="1472"/>
        <v>522303099</v>
      </c>
      <c r="L282" s="64">
        <f t="shared" si="1472"/>
        <v>15452751</v>
      </c>
      <c r="M282" s="64">
        <f t="shared" si="1472"/>
        <v>33321650</v>
      </c>
      <c r="N282" s="64">
        <f t="shared" si="1472"/>
        <v>2742.8781000000004</v>
      </c>
      <c r="O282" s="64">
        <f t="shared" si="1472"/>
        <v>2054.3096999999998</v>
      </c>
      <c r="P282" s="64">
        <f t="shared" si="1472"/>
        <v>688.5684</v>
      </c>
      <c r="Q282" s="64">
        <f t="shared" ref="Q282:BD282" si="1473">SUM(Q283:Q300)</f>
        <v>-6268767</v>
      </c>
      <c r="R282" s="64">
        <f t="shared" si="1473"/>
        <v>7971810</v>
      </c>
      <c r="S282" s="64">
        <f t="shared" si="1473"/>
        <v>4659591</v>
      </c>
      <c r="T282" s="64">
        <f t="shared" si="1473"/>
        <v>0</v>
      </c>
      <c r="U282" s="64">
        <f t="shared" si="1473"/>
        <v>666222</v>
      </c>
      <c r="V282" s="64">
        <f t="shared" si="1473"/>
        <v>0</v>
      </c>
      <c r="W282" s="64">
        <f t="shared" si="1473"/>
        <v>106371</v>
      </c>
      <c r="X282" s="64">
        <f t="shared" si="1473"/>
        <v>7135227</v>
      </c>
      <c r="Y282" s="64">
        <f t="shared" si="1473"/>
        <v>5328820</v>
      </c>
      <c r="Z282" s="64">
        <f t="shared" si="1473"/>
        <v>6268767</v>
      </c>
      <c r="AA282" s="64">
        <f t="shared" si="1473"/>
        <v>133132</v>
      </c>
      <c r="AB282" s="64">
        <f t="shared" si="1473"/>
        <v>11730719</v>
      </c>
      <c r="AC282" s="64">
        <f t="shared" si="1473"/>
        <v>18865946</v>
      </c>
      <c r="AD282" s="64">
        <f t="shared" si="1473"/>
        <v>6331691</v>
      </c>
      <c r="AE282" s="64">
        <f t="shared" si="1473"/>
        <v>71344</v>
      </c>
      <c r="AF282" s="64">
        <f t="shared" si="1473"/>
        <v>5300</v>
      </c>
      <c r="AG282" s="64">
        <f t="shared" si="1473"/>
        <v>-10745999</v>
      </c>
      <c r="AH282" s="64">
        <f t="shared" si="1473"/>
        <v>1270</v>
      </c>
      <c r="AI282" s="64">
        <f t="shared" si="1473"/>
        <v>-10739429</v>
      </c>
      <c r="AJ282" s="64">
        <f t="shared" si="1473"/>
        <v>-2.02</v>
      </c>
      <c r="AK282" s="64">
        <f t="shared" si="1473"/>
        <v>-9.91</v>
      </c>
      <c r="AL282" s="64">
        <f t="shared" si="1473"/>
        <v>16.729999999999997</v>
      </c>
      <c r="AM282" s="64">
        <f t="shared" si="1473"/>
        <v>12.71</v>
      </c>
      <c r="AN282" s="64">
        <f t="shared" si="1473"/>
        <v>1.26</v>
      </c>
      <c r="AO282" s="64">
        <f t="shared" si="1473"/>
        <v>0</v>
      </c>
      <c r="AP282" s="64">
        <f t="shared" si="1473"/>
        <v>0</v>
      </c>
      <c r="AQ282" s="64">
        <f t="shared" si="1473"/>
        <v>0.34</v>
      </c>
      <c r="AR282" s="64">
        <f t="shared" si="1473"/>
        <v>0</v>
      </c>
      <c r="AS282" s="64">
        <f t="shared" si="1473"/>
        <v>28.680000000000003</v>
      </c>
      <c r="AT282" s="64">
        <f t="shared" si="1473"/>
        <v>-9.57</v>
      </c>
      <c r="AU282" s="64">
        <f t="shared" si="1473"/>
        <v>19.110000000000003</v>
      </c>
      <c r="AV282" s="64">
        <f t="shared" si="1473"/>
        <v>2130882489</v>
      </c>
      <c r="AW282" s="64">
        <f t="shared" si="1473"/>
        <v>1552410664</v>
      </c>
      <c r="AX282" s="64">
        <f t="shared" si="1473"/>
        <v>11730719</v>
      </c>
      <c r="AY282" s="64">
        <f t="shared" si="1473"/>
        <v>528634790</v>
      </c>
      <c r="AZ282" s="64">
        <f t="shared" si="1473"/>
        <v>15524095</v>
      </c>
      <c r="BA282" s="64">
        <f t="shared" si="1473"/>
        <v>22582221</v>
      </c>
      <c r="BB282" s="64">
        <f t="shared" si="1473"/>
        <v>2761.9881</v>
      </c>
      <c r="BC282" s="64">
        <f t="shared" si="1473"/>
        <v>2082.9897000000001</v>
      </c>
      <c r="BD282" s="64">
        <f t="shared" si="1473"/>
        <v>678.99839999999983</v>
      </c>
    </row>
    <row r="283" spans="1:57" x14ac:dyDescent="0.25">
      <c r="G283" s="65">
        <v>3111</v>
      </c>
      <c r="H283" s="66">
        <f t="shared" ref="H283:AM283" si="1474">SUMIF($E$7:$E$278,"=3111",H$7:H$278)</f>
        <v>1614694</v>
      </c>
      <c r="I283" s="66">
        <f t="shared" si="1474"/>
        <v>1192800</v>
      </c>
      <c r="J283" s="66">
        <f t="shared" si="1474"/>
        <v>0</v>
      </c>
      <c r="K283" s="66">
        <f t="shared" si="1474"/>
        <v>403166</v>
      </c>
      <c r="L283" s="66">
        <f t="shared" si="1474"/>
        <v>11928</v>
      </c>
      <c r="M283" s="66">
        <f t="shared" si="1474"/>
        <v>6800</v>
      </c>
      <c r="N283" s="66">
        <f t="shared" si="1474"/>
        <v>2.5151999999999997</v>
      </c>
      <c r="O283" s="66">
        <f t="shared" si="1474"/>
        <v>2.1551999999999998</v>
      </c>
      <c r="P283" s="66">
        <f t="shared" si="1474"/>
        <v>0.36</v>
      </c>
      <c r="Q283" s="66">
        <f t="shared" si="1474"/>
        <v>-117000</v>
      </c>
      <c r="R283" s="66">
        <f t="shared" si="1474"/>
        <v>0</v>
      </c>
      <c r="S283" s="66">
        <f t="shared" si="1474"/>
        <v>0</v>
      </c>
      <c r="T283" s="66">
        <f t="shared" si="1474"/>
        <v>0</v>
      </c>
      <c r="U283" s="66">
        <f t="shared" si="1474"/>
        <v>0</v>
      </c>
      <c r="V283" s="66">
        <f t="shared" si="1474"/>
        <v>0</v>
      </c>
      <c r="W283" s="66">
        <f t="shared" si="1474"/>
        <v>0</v>
      </c>
      <c r="X283" s="66">
        <f t="shared" si="1474"/>
        <v>-117000</v>
      </c>
      <c r="Y283" s="66">
        <f t="shared" si="1474"/>
        <v>0</v>
      </c>
      <c r="Z283" s="66">
        <f t="shared" si="1474"/>
        <v>117000</v>
      </c>
      <c r="AA283" s="66">
        <f t="shared" si="1474"/>
        <v>0</v>
      </c>
      <c r="AB283" s="66">
        <f t="shared" si="1474"/>
        <v>117000</v>
      </c>
      <c r="AC283" s="66">
        <f t="shared" si="1474"/>
        <v>0</v>
      </c>
      <c r="AD283" s="66">
        <f t="shared" si="1474"/>
        <v>0</v>
      </c>
      <c r="AE283" s="66">
        <f t="shared" si="1474"/>
        <v>-1170</v>
      </c>
      <c r="AF283" s="66">
        <f t="shared" si="1474"/>
        <v>0</v>
      </c>
      <c r="AG283" s="66">
        <f t="shared" si="1474"/>
        <v>0</v>
      </c>
      <c r="AH283" s="66">
        <f t="shared" si="1474"/>
        <v>0</v>
      </c>
      <c r="AI283" s="66">
        <f t="shared" si="1474"/>
        <v>0</v>
      </c>
      <c r="AJ283" s="66">
        <f t="shared" si="1474"/>
        <v>0</v>
      </c>
      <c r="AK283" s="66">
        <f t="shared" si="1474"/>
        <v>-0.42</v>
      </c>
      <c r="AL283" s="66">
        <f t="shared" si="1474"/>
        <v>3.4</v>
      </c>
      <c r="AM283" s="66">
        <f t="shared" si="1474"/>
        <v>0</v>
      </c>
      <c r="AN283" s="66">
        <f t="shared" ref="AN283:BD283" si="1475">SUMIF($E$7:$E$278,"=3111",AN$7:AN$278)</f>
        <v>0</v>
      </c>
      <c r="AO283" s="66">
        <f t="shared" si="1475"/>
        <v>0</v>
      </c>
      <c r="AP283" s="66">
        <f t="shared" si="1475"/>
        <v>0</v>
      </c>
      <c r="AQ283" s="66">
        <f t="shared" si="1475"/>
        <v>0</v>
      </c>
      <c r="AR283" s="66">
        <f t="shared" si="1475"/>
        <v>0</v>
      </c>
      <c r="AS283" s="66">
        <f t="shared" si="1475"/>
        <v>3.4</v>
      </c>
      <c r="AT283" s="66">
        <f t="shared" si="1475"/>
        <v>-0.42</v>
      </c>
      <c r="AU283" s="66">
        <f t="shared" si="1475"/>
        <v>2.98</v>
      </c>
      <c r="AV283" s="66">
        <f t="shared" si="1475"/>
        <v>1613524</v>
      </c>
      <c r="AW283" s="66">
        <f t="shared" si="1475"/>
        <v>1075800</v>
      </c>
      <c r="AX283" s="66">
        <f t="shared" si="1475"/>
        <v>117000</v>
      </c>
      <c r="AY283" s="66">
        <f t="shared" si="1475"/>
        <v>403166</v>
      </c>
      <c r="AZ283" s="66">
        <f t="shared" si="1475"/>
        <v>10758</v>
      </c>
      <c r="BA283" s="66">
        <f t="shared" si="1475"/>
        <v>6800</v>
      </c>
      <c r="BB283" s="66">
        <f t="shared" si="1475"/>
        <v>5.4951999999999996</v>
      </c>
      <c r="BC283" s="66">
        <f t="shared" si="1475"/>
        <v>5.5551999999999992</v>
      </c>
      <c r="BD283" s="66">
        <f t="shared" si="1475"/>
        <v>-0.06</v>
      </c>
    </row>
    <row r="284" spans="1:57" x14ac:dyDescent="0.25">
      <c r="G284" s="65">
        <v>3112</v>
      </c>
      <c r="H284" s="66">
        <f t="shared" ref="H284:AM284" si="1476">SUMIF($E$7:$E$278,"=3112",H$7:H$278)</f>
        <v>22846371</v>
      </c>
      <c r="I284" s="66">
        <f t="shared" si="1476"/>
        <v>16891039</v>
      </c>
      <c r="J284" s="66">
        <f t="shared" si="1476"/>
        <v>0</v>
      </c>
      <c r="K284" s="66">
        <f t="shared" si="1476"/>
        <v>5709170</v>
      </c>
      <c r="L284" s="66">
        <f t="shared" si="1476"/>
        <v>168912</v>
      </c>
      <c r="M284" s="66">
        <f t="shared" si="1476"/>
        <v>77250</v>
      </c>
      <c r="N284" s="66">
        <f t="shared" si="1476"/>
        <v>34.357199999999999</v>
      </c>
      <c r="O284" s="66">
        <f t="shared" si="1476"/>
        <v>30.073200000000003</v>
      </c>
      <c r="P284" s="66">
        <f t="shared" si="1476"/>
        <v>4.2839999999999998</v>
      </c>
      <c r="Q284" s="66">
        <f t="shared" si="1476"/>
        <v>-6500</v>
      </c>
      <c r="R284" s="66">
        <f t="shared" si="1476"/>
        <v>0</v>
      </c>
      <c r="S284" s="66">
        <f t="shared" si="1476"/>
        <v>0</v>
      </c>
      <c r="T284" s="66">
        <f t="shared" si="1476"/>
        <v>0</v>
      </c>
      <c r="U284" s="66">
        <f t="shared" si="1476"/>
        <v>0</v>
      </c>
      <c r="V284" s="66">
        <f t="shared" si="1476"/>
        <v>0</v>
      </c>
      <c r="W284" s="66">
        <f t="shared" si="1476"/>
        <v>0</v>
      </c>
      <c r="X284" s="66">
        <f t="shared" si="1476"/>
        <v>-6500</v>
      </c>
      <c r="Y284" s="66">
        <f t="shared" si="1476"/>
        <v>0</v>
      </c>
      <c r="Z284" s="66">
        <f t="shared" si="1476"/>
        <v>6500</v>
      </c>
      <c r="AA284" s="66">
        <f t="shared" si="1476"/>
        <v>0</v>
      </c>
      <c r="AB284" s="66">
        <f t="shared" si="1476"/>
        <v>6500</v>
      </c>
      <c r="AC284" s="66">
        <f t="shared" si="1476"/>
        <v>0</v>
      </c>
      <c r="AD284" s="66">
        <f t="shared" si="1476"/>
        <v>0</v>
      </c>
      <c r="AE284" s="66">
        <f t="shared" si="1476"/>
        <v>-65</v>
      </c>
      <c r="AF284" s="66">
        <f t="shared" si="1476"/>
        <v>0</v>
      </c>
      <c r="AG284" s="66">
        <f t="shared" si="1476"/>
        <v>0</v>
      </c>
      <c r="AH284" s="66">
        <f t="shared" si="1476"/>
        <v>0</v>
      </c>
      <c r="AI284" s="66">
        <f t="shared" si="1476"/>
        <v>0</v>
      </c>
      <c r="AJ284" s="66">
        <f t="shared" si="1476"/>
        <v>0</v>
      </c>
      <c r="AK284" s="66">
        <f t="shared" si="1476"/>
        <v>0</v>
      </c>
      <c r="AL284" s="66">
        <f t="shared" si="1476"/>
        <v>0</v>
      </c>
      <c r="AM284" s="66">
        <f t="shared" si="1476"/>
        <v>0</v>
      </c>
      <c r="AN284" s="66">
        <f t="shared" ref="AN284:BD284" si="1477">SUMIF($E$7:$E$278,"=3112",AN$7:AN$278)</f>
        <v>0</v>
      </c>
      <c r="AO284" s="66">
        <f t="shared" si="1477"/>
        <v>0</v>
      </c>
      <c r="AP284" s="66">
        <f t="shared" si="1477"/>
        <v>0</v>
      </c>
      <c r="AQ284" s="66">
        <f t="shared" si="1477"/>
        <v>0</v>
      </c>
      <c r="AR284" s="66">
        <f t="shared" si="1477"/>
        <v>0</v>
      </c>
      <c r="AS284" s="66">
        <f t="shared" si="1477"/>
        <v>0</v>
      </c>
      <c r="AT284" s="66">
        <f t="shared" si="1477"/>
        <v>0</v>
      </c>
      <c r="AU284" s="66">
        <f t="shared" si="1477"/>
        <v>0</v>
      </c>
      <c r="AV284" s="66">
        <f t="shared" si="1477"/>
        <v>22846306</v>
      </c>
      <c r="AW284" s="66">
        <f t="shared" si="1477"/>
        <v>16884539</v>
      </c>
      <c r="AX284" s="66">
        <f t="shared" si="1477"/>
        <v>6500</v>
      </c>
      <c r="AY284" s="66">
        <f t="shared" si="1477"/>
        <v>5709170</v>
      </c>
      <c r="AZ284" s="66">
        <f t="shared" si="1477"/>
        <v>168847</v>
      </c>
      <c r="BA284" s="66">
        <f t="shared" si="1477"/>
        <v>77250</v>
      </c>
      <c r="BB284" s="66">
        <f t="shared" si="1477"/>
        <v>34.357199999999999</v>
      </c>
      <c r="BC284" s="66">
        <f t="shared" si="1477"/>
        <v>30.073200000000003</v>
      </c>
      <c r="BD284" s="66">
        <f t="shared" si="1477"/>
        <v>4.2839999999999998</v>
      </c>
    </row>
    <row r="285" spans="1:57" x14ac:dyDescent="0.25">
      <c r="G285" s="65">
        <v>3113</v>
      </c>
      <c r="H285" s="66">
        <f t="shared" ref="H285:AM285" si="1478">SUMIF($E$7:$E$278,"=3113",H$7:H$278)</f>
        <v>0</v>
      </c>
      <c r="I285" s="66">
        <f t="shared" si="1478"/>
        <v>0</v>
      </c>
      <c r="J285" s="66">
        <f t="shared" si="1478"/>
        <v>0</v>
      </c>
      <c r="K285" s="66">
        <f t="shared" si="1478"/>
        <v>0</v>
      </c>
      <c r="L285" s="66">
        <f t="shared" si="1478"/>
        <v>0</v>
      </c>
      <c r="M285" s="66">
        <f t="shared" si="1478"/>
        <v>0</v>
      </c>
      <c r="N285" s="66">
        <f t="shared" si="1478"/>
        <v>0</v>
      </c>
      <c r="O285" s="66">
        <f t="shared" si="1478"/>
        <v>0</v>
      </c>
      <c r="P285" s="66">
        <f t="shared" si="1478"/>
        <v>0</v>
      </c>
      <c r="Q285" s="66">
        <f t="shared" si="1478"/>
        <v>0</v>
      </c>
      <c r="R285" s="66">
        <f t="shared" si="1478"/>
        <v>0</v>
      </c>
      <c r="S285" s="66">
        <f t="shared" si="1478"/>
        <v>0</v>
      </c>
      <c r="T285" s="66">
        <f t="shared" si="1478"/>
        <v>0</v>
      </c>
      <c r="U285" s="66">
        <f t="shared" si="1478"/>
        <v>0</v>
      </c>
      <c r="V285" s="66">
        <f t="shared" si="1478"/>
        <v>0</v>
      </c>
      <c r="W285" s="66">
        <f t="shared" si="1478"/>
        <v>0</v>
      </c>
      <c r="X285" s="66">
        <f t="shared" si="1478"/>
        <v>0</v>
      </c>
      <c r="Y285" s="66">
        <f t="shared" si="1478"/>
        <v>0</v>
      </c>
      <c r="Z285" s="66">
        <f t="shared" si="1478"/>
        <v>0</v>
      </c>
      <c r="AA285" s="66">
        <f t="shared" si="1478"/>
        <v>0</v>
      </c>
      <c r="AB285" s="66">
        <f t="shared" si="1478"/>
        <v>0</v>
      </c>
      <c r="AC285" s="66">
        <f t="shared" si="1478"/>
        <v>0</v>
      </c>
      <c r="AD285" s="66">
        <f t="shared" si="1478"/>
        <v>0</v>
      </c>
      <c r="AE285" s="66">
        <f t="shared" si="1478"/>
        <v>0</v>
      </c>
      <c r="AF285" s="66">
        <f t="shared" si="1478"/>
        <v>0</v>
      </c>
      <c r="AG285" s="66">
        <f t="shared" si="1478"/>
        <v>0</v>
      </c>
      <c r="AH285" s="66">
        <f t="shared" si="1478"/>
        <v>0</v>
      </c>
      <c r="AI285" s="66">
        <f t="shared" si="1478"/>
        <v>0</v>
      </c>
      <c r="AJ285" s="66">
        <f t="shared" si="1478"/>
        <v>0</v>
      </c>
      <c r="AK285" s="66">
        <f t="shared" si="1478"/>
        <v>0</v>
      </c>
      <c r="AL285" s="66">
        <f t="shared" si="1478"/>
        <v>0</v>
      </c>
      <c r="AM285" s="66">
        <f t="shared" si="1478"/>
        <v>0</v>
      </c>
      <c r="AN285" s="66">
        <f t="shared" ref="AN285:BD285" si="1479">SUMIF($E$7:$E$278,"=3113",AN$7:AN$278)</f>
        <v>0</v>
      </c>
      <c r="AO285" s="66">
        <f t="shared" si="1479"/>
        <v>0</v>
      </c>
      <c r="AP285" s="66">
        <f t="shared" si="1479"/>
        <v>0</v>
      </c>
      <c r="AQ285" s="66">
        <f t="shared" si="1479"/>
        <v>0</v>
      </c>
      <c r="AR285" s="66">
        <f t="shared" si="1479"/>
        <v>0</v>
      </c>
      <c r="AS285" s="66">
        <f t="shared" si="1479"/>
        <v>0</v>
      </c>
      <c r="AT285" s="66">
        <f t="shared" si="1479"/>
        <v>0</v>
      </c>
      <c r="AU285" s="66">
        <f t="shared" si="1479"/>
        <v>0</v>
      </c>
      <c r="AV285" s="66">
        <f t="shared" si="1479"/>
        <v>0</v>
      </c>
      <c r="AW285" s="66">
        <f t="shared" si="1479"/>
        <v>0</v>
      </c>
      <c r="AX285" s="66">
        <f t="shared" si="1479"/>
        <v>0</v>
      </c>
      <c r="AY285" s="66">
        <f t="shared" si="1479"/>
        <v>0</v>
      </c>
      <c r="AZ285" s="66">
        <f t="shared" si="1479"/>
        <v>0</v>
      </c>
      <c r="BA285" s="66">
        <f t="shared" si="1479"/>
        <v>0</v>
      </c>
      <c r="BB285" s="66">
        <f t="shared" si="1479"/>
        <v>0</v>
      </c>
      <c r="BC285" s="66">
        <f t="shared" si="1479"/>
        <v>0</v>
      </c>
      <c r="BD285" s="66">
        <f t="shared" si="1479"/>
        <v>0</v>
      </c>
    </row>
    <row r="286" spans="1:57" x14ac:dyDescent="0.25">
      <c r="G286" s="65">
        <v>3114</v>
      </c>
      <c r="H286" s="66">
        <f t="shared" ref="H286:AM286" si="1480">SUMIF($E$7:$E$278,"=3114",H$7:H$278)</f>
        <v>211844933</v>
      </c>
      <c r="I286" s="66">
        <f t="shared" si="1480"/>
        <v>155911901</v>
      </c>
      <c r="J286" s="66">
        <f t="shared" si="1480"/>
        <v>0</v>
      </c>
      <c r="K286" s="66">
        <f t="shared" si="1480"/>
        <v>52698224</v>
      </c>
      <c r="L286" s="66">
        <f t="shared" si="1480"/>
        <v>1559118</v>
      </c>
      <c r="M286" s="66">
        <f t="shared" si="1480"/>
        <v>1675690</v>
      </c>
      <c r="N286" s="66">
        <f t="shared" si="1480"/>
        <v>282.49789999999996</v>
      </c>
      <c r="O286" s="66">
        <f t="shared" si="1480"/>
        <v>236.88090000000005</v>
      </c>
      <c r="P286" s="66">
        <f t="shared" si="1480"/>
        <v>45.617000000000004</v>
      </c>
      <c r="Q286" s="66">
        <f t="shared" si="1480"/>
        <v>-468000</v>
      </c>
      <c r="R286" s="66">
        <f t="shared" si="1480"/>
        <v>0</v>
      </c>
      <c r="S286" s="66">
        <f t="shared" si="1480"/>
        <v>0</v>
      </c>
      <c r="T286" s="66">
        <f t="shared" si="1480"/>
        <v>0</v>
      </c>
      <c r="U286" s="66">
        <f t="shared" si="1480"/>
        <v>236196</v>
      </c>
      <c r="V286" s="66">
        <f t="shared" si="1480"/>
        <v>0</v>
      </c>
      <c r="W286" s="66">
        <f t="shared" si="1480"/>
        <v>0</v>
      </c>
      <c r="X286" s="66">
        <f t="shared" si="1480"/>
        <v>-231804</v>
      </c>
      <c r="Y286" s="66">
        <f t="shared" si="1480"/>
        <v>0</v>
      </c>
      <c r="Z286" s="66">
        <f t="shared" si="1480"/>
        <v>468000</v>
      </c>
      <c r="AA286" s="66">
        <f t="shared" si="1480"/>
        <v>0</v>
      </c>
      <c r="AB286" s="66">
        <f t="shared" si="1480"/>
        <v>468000</v>
      </c>
      <c r="AC286" s="66">
        <f t="shared" si="1480"/>
        <v>236196</v>
      </c>
      <c r="AD286" s="66">
        <f t="shared" si="1480"/>
        <v>79835</v>
      </c>
      <c r="AE286" s="66">
        <f t="shared" si="1480"/>
        <v>-2318</v>
      </c>
      <c r="AF286" s="66">
        <f t="shared" si="1480"/>
        <v>3300</v>
      </c>
      <c r="AG286" s="66">
        <f t="shared" si="1480"/>
        <v>0</v>
      </c>
      <c r="AH286" s="66">
        <f t="shared" si="1480"/>
        <v>0</v>
      </c>
      <c r="AI286" s="66">
        <f t="shared" si="1480"/>
        <v>3300</v>
      </c>
      <c r="AJ286" s="66">
        <f t="shared" si="1480"/>
        <v>-0.03</v>
      </c>
      <c r="AK286" s="66">
        <f t="shared" si="1480"/>
        <v>-0.98</v>
      </c>
      <c r="AL286" s="66">
        <f t="shared" si="1480"/>
        <v>0</v>
      </c>
      <c r="AM286" s="66">
        <f t="shared" si="1480"/>
        <v>0</v>
      </c>
      <c r="AN286" s="66">
        <f t="shared" ref="AN286:BD286" si="1481">SUMIF($E$7:$E$278,"=3114",AN$7:AN$278)</f>
        <v>0.4</v>
      </c>
      <c r="AO286" s="66">
        <f t="shared" si="1481"/>
        <v>0</v>
      </c>
      <c r="AP286" s="66">
        <f t="shared" si="1481"/>
        <v>0</v>
      </c>
      <c r="AQ286" s="66">
        <f t="shared" si="1481"/>
        <v>0</v>
      </c>
      <c r="AR286" s="66">
        <f t="shared" si="1481"/>
        <v>0</v>
      </c>
      <c r="AS286" s="66">
        <f t="shared" si="1481"/>
        <v>0.37</v>
      </c>
      <c r="AT286" s="66">
        <f t="shared" si="1481"/>
        <v>-0.98</v>
      </c>
      <c r="AU286" s="66">
        <f t="shared" si="1481"/>
        <v>-0.60999999999999988</v>
      </c>
      <c r="AV286" s="66">
        <f t="shared" si="1481"/>
        <v>212161946</v>
      </c>
      <c r="AW286" s="66">
        <f t="shared" si="1481"/>
        <v>155680097</v>
      </c>
      <c r="AX286" s="66">
        <f t="shared" si="1481"/>
        <v>468000</v>
      </c>
      <c r="AY286" s="66">
        <f t="shared" si="1481"/>
        <v>52778059</v>
      </c>
      <c r="AZ286" s="66">
        <f t="shared" si="1481"/>
        <v>1556800</v>
      </c>
      <c r="BA286" s="66">
        <f t="shared" si="1481"/>
        <v>1678990</v>
      </c>
      <c r="BB286" s="66">
        <f t="shared" si="1481"/>
        <v>281.8879</v>
      </c>
      <c r="BC286" s="66">
        <f t="shared" si="1481"/>
        <v>237.25090000000003</v>
      </c>
      <c r="BD286" s="66">
        <f t="shared" si="1481"/>
        <v>44.637</v>
      </c>
    </row>
    <row r="287" spans="1:57" x14ac:dyDescent="0.25">
      <c r="G287" s="65">
        <v>3117</v>
      </c>
      <c r="H287" s="66">
        <f t="shared" ref="H287:AM287" si="1482">SUMIF($E$7:$E$278,"=3117",H$7:H$278)</f>
        <v>0</v>
      </c>
      <c r="I287" s="66">
        <f t="shared" si="1482"/>
        <v>0</v>
      </c>
      <c r="J287" s="66">
        <f t="shared" si="1482"/>
        <v>0</v>
      </c>
      <c r="K287" s="66">
        <f t="shared" si="1482"/>
        <v>0</v>
      </c>
      <c r="L287" s="66">
        <f t="shared" si="1482"/>
        <v>0</v>
      </c>
      <c r="M287" s="66">
        <f t="shared" si="1482"/>
        <v>0</v>
      </c>
      <c r="N287" s="66">
        <f t="shared" si="1482"/>
        <v>0</v>
      </c>
      <c r="O287" s="66">
        <f t="shared" si="1482"/>
        <v>0</v>
      </c>
      <c r="P287" s="66">
        <f t="shared" si="1482"/>
        <v>0</v>
      </c>
      <c r="Q287" s="66">
        <f t="shared" si="1482"/>
        <v>0</v>
      </c>
      <c r="R287" s="66">
        <f t="shared" si="1482"/>
        <v>0</v>
      </c>
      <c r="S287" s="66">
        <f t="shared" si="1482"/>
        <v>0</v>
      </c>
      <c r="T287" s="66">
        <f t="shared" si="1482"/>
        <v>0</v>
      </c>
      <c r="U287" s="66">
        <f t="shared" si="1482"/>
        <v>0</v>
      </c>
      <c r="V287" s="66">
        <f t="shared" si="1482"/>
        <v>0</v>
      </c>
      <c r="W287" s="66">
        <f t="shared" si="1482"/>
        <v>0</v>
      </c>
      <c r="X287" s="66">
        <f t="shared" si="1482"/>
        <v>0</v>
      </c>
      <c r="Y287" s="66">
        <f t="shared" si="1482"/>
        <v>0</v>
      </c>
      <c r="Z287" s="66">
        <f t="shared" si="1482"/>
        <v>0</v>
      </c>
      <c r="AA287" s="66">
        <f t="shared" si="1482"/>
        <v>0</v>
      </c>
      <c r="AB287" s="66">
        <f t="shared" si="1482"/>
        <v>0</v>
      </c>
      <c r="AC287" s="66">
        <f t="shared" si="1482"/>
        <v>0</v>
      </c>
      <c r="AD287" s="66">
        <f t="shared" si="1482"/>
        <v>0</v>
      </c>
      <c r="AE287" s="66">
        <f t="shared" si="1482"/>
        <v>0</v>
      </c>
      <c r="AF287" s="66">
        <f t="shared" si="1482"/>
        <v>0</v>
      </c>
      <c r="AG287" s="66">
        <f t="shared" si="1482"/>
        <v>0</v>
      </c>
      <c r="AH287" s="66">
        <f t="shared" si="1482"/>
        <v>0</v>
      </c>
      <c r="AI287" s="66">
        <f t="shared" si="1482"/>
        <v>0</v>
      </c>
      <c r="AJ287" s="66">
        <f t="shared" si="1482"/>
        <v>0</v>
      </c>
      <c r="AK287" s="66">
        <f t="shared" si="1482"/>
        <v>0</v>
      </c>
      <c r="AL287" s="66">
        <f t="shared" si="1482"/>
        <v>0</v>
      </c>
      <c r="AM287" s="66">
        <f t="shared" si="1482"/>
        <v>0</v>
      </c>
      <c r="AN287" s="66">
        <f t="shared" ref="AN287:BD287" si="1483">SUMIF($E$7:$E$278,"=3117",AN$7:AN$278)</f>
        <v>0</v>
      </c>
      <c r="AO287" s="66">
        <f t="shared" si="1483"/>
        <v>0</v>
      </c>
      <c r="AP287" s="66">
        <f t="shared" si="1483"/>
        <v>0</v>
      </c>
      <c r="AQ287" s="66">
        <f t="shared" si="1483"/>
        <v>0</v>
      </c>
      <c r="AR287" s="66">
        <f t="shared" si="1483"/>
        <v>0</v>
      </c>
      <c r="AS287" s="66">
        <f t="shared" si="1483"/>
        <v>0</v>
      </c>
      <c r="AT287" s="66">
        <f t="shared" si="1483"/>
        <v>0</v>
      </c>
      <c r="AU287" s="66">
        <f t="shared" si="1483"/>
        <v>0</v>
      </c>
      <c r="AV287" s="66">
        <f t="shared" si="1483"/>
        <v>0</v>
      </c>
      <c r="AW287" s="66">
        <f t="shared" si="1483"/>
        <v>0</v>
      </c>
      <c r="AX287" s="66">
        <f t="shared" si="1483"/>
        <v>0</v>
      </c>
      <c r="AY287" s="66">
        <f t="shared" si="1483"/>
        <v>0</v>
      </c>
      <c r="AZ287" s="66">
        <f t="shared" si="1483"/>
        <v>0</v>
      </c>
      <c r="BA287" s="66">
        <f t="shared" si="1483"/>
        <v>0</v>
      </c>
      <c r="BB287" s="66">
        <f t="shared" si="1483"/>
        <v>0</v>
      </c>
      <c r="BC287" s="66">
        <f t="shared" si="1483"/>
        <v>0</v>
      </c>
      <c r="BD287" s="66">
        <f t="shared" si="1483"/>
        <v>0</v>
      </c>
    </row>
    <row r="288" spans="1:57" x14ac:dyDescent="0.25">
      <c r="G288" s="65">
        <v>3121</v>
      </c>
      <c r="H288" s="66">
        <f t="shared" ref="H288:AM288" si="1484">SUMIF($E$6:$E$278,"=3121",H$6:H$278)</f>
        <v>380352027</v>
      </c>
      <c r="I288" s="66">
        <f t="shared" si="1484"/>
        <v>279876703</v>
      </c>
      <c r="J288" s="66">
        <f t="shared" si="1484"/>
        <v>0</v>
      </c>
      <c r="K288" s="66">
        <f t="shared" si="1484"/>
        <v>94598325</v>
      </c>
      <c r="L288" s="66">
        <f t="shared" si="1484"/>
        <v>2798769</v>
      </c>
      <c r="M288" s="66">
        <f t="shared" si="1484"/>
        <v>3078230</v>
      </c>
      <c r="N288" s="66">
        <f t="shared" si="1484"/>
        <v>437.87540000000001</v>
      </c>
      <c r="O288" s="66">
        <f t="shared" si="1484"/>
        <v>362.3954</v>
      </c>
      <c r="P288" s="66">
        <f t="shared" si="1484"/>
        <v>75.47999999999999</v>
      </c>
      <c r="Q288" s="66">
        <f t="shared" si="1484"/>
        <v>-657826</v>
      </c>
      <c r="R288" s="66">
        <f t="shared" si="1484"/>
        <v>0</v>
      </c>
      <c r="S288" s="66">
        <f t="shared" si="1484"/>
        <v>1120327</v>
      </c>
      <c r="T288" s="66">
        <f t="shared" si="1484"/>
        <v>0</v>
      </c>
      <c r="U288" s="66">
        <f t="shared" si="1484"/>
        <v>0</v>
      </c>
      <c r="V288" s="66">
        <f t="shared" si="1484"/>
        <v>0</v>
      </c>
      <c r="W288" s="66">
        <f t="shared" si="1484"/>
        <v>0</v>
      </c>
      <c r="X288" s="66">
        <f t="shared" si="1484"/>
        <v>462501</v>
      </c>
      <c r="Y288" s="66">
        <f t="shared" si="1484"/>
        <v>1282560</v>
      </c>
      <c r="Z288" s="66">
        <f t="shared" si="1484"/>
        <v>657826</v>
      </c>
      <c r="AA288" s="66">
        <f t="shared" si="1484"/>
        <v>0</v>
      </c>
      <c r="AB288" s="66">
        <f t="shared" si="1484"/>
        <v>1940386</v>
      </c>
      <c r="AC288" s="66">
        <f t="shared" si="1484"/>
        <v>2402887</v>
      </c>
      <c r="AD288" s="66">
        <f t="shared" si="1484"/>
        <v>812176</v>
      </c>
      <c r="AE288" s="66">
        <f t="shared" si="1484"/>
        <v>4622</v>
      </c>
      <c r="AF288" s="66">
        <f t="shared" si="1484"/>
        <v>0</v>
      </c>
      <c r="AG288" s="66">
        <f t="shared" si="1484"/>
        <v>0</v>
      </c>
      <c r="AH288" s="66">
        <f t="shared" si="1484"/>
        <v>0</v>
      </c>
      <c r="AI288" s="66">
        <f t="shared" si="1484"/>
        <v>0</v>
      </c>
      <c r="AJ288" s="66">
        <f t="shared" si="1484"/>
        <v>-0.22</v>
      </c>
      <c r="AK288" s="66">
        <f t="shared" si="1484"/>
        <v>-0.95000000000000018</v>
      </c>
      <c r="AL288" s="66">
        <f t="shared" si="1484"/>
        <v>0</v>
      </c>
      <c r="AM288" s="66">
        <f t="shared" si="1484"/>
        <v>3.02</v>
      </c>
      <c r="AN288" s="66">
        <f t="shared" ref="AN288:BD288" si="1485">SUMIF($E$6:$E$278,"=3121",AN$6:AN$278)</f>
        <v>0</v>
      </c>
      <c r="AO288" s="66">
        <f t="shared" si="1485"/>
        <v>0</v>
      </c>
      <c r="AP288" s="66">
        <f t="shared" si="1485"/>
        <v>0</v>
      </c>
      <c r="AQ288" s="66">
        <f t="shared" si="1485"/>
        <v>0</v>
      </c>
      <c r="AR288" s="66">
        <f t="shared" si="1485"/>
        <v>0</v>
      </c>
      <c r="AS288" s="66">
        <f t="shared" si="1485"/>
        <v>2.8</v>
      </c>
      <c r="AT288" s="66">
        <f t="shared" si="1485"/>
        <v>-0.95000000000000018</v>
      </c>
      <c r="AU288" s="66">
        <f t="shared" si="1485"/>
        <v>1.8499999999999999</v>
      </c>
      <c r="AV288" s="66">
        <f t="shared" si="1485"/>
        <v>383571712</v>
      </c>
      <c r="AW288" s="66">
        <f t="shared" si="1485"/>
        <v>280339204</v>
      </c>
      <c r="AX288" s="66">
        <f t="shared" si="1485"/>
        <v>1940386</v>
      </c>
      <c r="AY288" s="66">
        <f t="shared" si="1485"/>
        <v>95410501</v>
      </c>
      <c r="AZ288" s="66">
        <f t="shared" si="1485"/>
        <v>2803391</v>
      </c>
      <c r="BA288" s="66">
        <f t="shared" si="1485"/>
        <v>3078230</v>
      </c>
      <c r="BB288" s="66">
        <f t="shared" si="1485"/>
        <v>439.72539999999998</v>
      </c>
      <c r="BC288" s="66">
        <f t="shared" si="1485"/>
        <v>365.19540000000006</v>
      </c>
      <c r="BD288" s="66">
        <f t="shared" si="1485"/>
        <v>74.53</v>
      </c>
    </row>
    <row r="289" spans="7:56" x14ac:dyDescent="0.25">
      <c r="G289" s="65">
        <v>3122</v>
      </c>
      <c r="H289" s="66">
        <f t="shared" ref="H289:AM289" si="1486">SUMIF($E$7:$E$278,"=3122",H$7:H$278)</f>
        <v>657054085</v>
      </c>
      <c r="I289" s="66">
        <f t="shared" si="1486"/>
        <v>481827535</v>
      </c>
      <c r="J289" s="66">
        <f t="shared" si="1486"/>
        <v>0</v>
      </c>
      <c r="K289" s="66">
        <f t="shared" si="1486"/>
        <v>162857706</v>
      </c>
      <c r="L289" s="66">
        <f t="shared" si="1486"/>
        <v>4818276</v>
      </c>
      <c r="M289" s="66">
        <f t="shared" si="1486"/>
        <v>7550568</v>
      </c>
      <c r="N289" s="66">
        <f t="shared" si="1486"/>
        <v>793.15980000000002</v>
      </c>
      <c r="O289" s="66">
        <f t="shared" si="1486"/>
        <v>630.57359999999994</v>
      </c>
      <c r="P289" s="66">
        <f t="shared" si="1486"/>
        <v>162.58620000000002</v>
      </c>
      <c r="Q289" s="66">
        <f t="shared" si="1486"/>
        <v>-1770571</v>
      </c>
      <c r="R289" s="66">
        <f t="shared" si="1486"/>
        <v>116300</v>
      </c>
      <c r="S289" s="66">
        <f t="shared" si="1486"/>
        <v>1328027</v>
      </c>
      <c r="T289" s="66">
        <f t="shared" si="1486"/>
        <v>0</v>
      </c>
      <c r="U289" s="66">
        <f t="shared" si="1486"/>
        <v>179248</v>
      </c>
      <c r="V289" s="66">
        <f t="shared" si="1486"/>
        <v>0</v>
      </c>
      <c r="W289" s="66">
        <f t="shared" si="1486"/>
        <v>0</v>
      </c>
      <c r="X289" s="66">
        <f t="shared" si="1486"/>
        <v>-146996</v>
      </c>
      <c r="Y289" s="66">
        <f t="shared" si="1486"/>
        <v>1884740</v>
      </c>
      <c r="Z289" s="66">
        <f t="shared" si="1486"/>
        <v>1770571</v>
      </c>
      <c r="AA289" s="66">
        <f t="shared" si="1486"/>
        <v>83000</v>
      </c>
      <c r="AB289" s="66">
        <f t="shared" si="1486"/>
        <v>3738311</v>
      </c>
      <c r="AC289" s="66">
        <f t="shared" si="1486"/>
        <v>3591315</v>
      </c>
      <c r="AD289" s="66">
        <f t="shared" si="1486"/>
        <v>1185810</v>
      </c>
      <c r="AE289" s="66">
        <f t="shared" si="1486"/>
        <v>-1470</v>
      </c>
      <c r="AF289" s="66">
        <f t="shared" si="1486"/>
        <v>0</v>
      </c>
      <c r="AG289" s="66">
        <f t="shared" si="1486"/>
        <v>-156772</v>
      </c>
      <c r="AH289" s="66">
        <f t="shared" si="1486"/>
        <v>0</v>
      </c>
      <c r="AI289" s="66">
        <f t="shared" si="1486"/>
        <v>-156772</v>
      </c>
      <c r="AJ289" s="66">
        <f t="shared" si="1486"/>
        <v>-0.5</v>
      </c>
      <c r="AK289" s="66">
        <f t="shared" si="1486"/>
        <v>-3.3399999999999994</v>
      </c>
      <c r="AL289" s="66">
        <f t="shared" si="1486"/>
        <v>0.25</v>
      </c>
      <c r="AM289" s="66">
        <f t="shared" si="1486"/>
        <v>3.3899999999999997</v>
      </c>
      <c r="AN289" s="66">
        <f t="shared" ref="AN289:BD289" si="1487">SUMIF($E$7:$E$278,"=3122",AN$7:AN$278)</f>
        <v>0.41000000000000003</v>
      </c>
      <c r="AO289" s="66">
        <f t="shared" si="1487"/>
        <v>0</v>
      </c>
      <c r="AP289" s="66">
        <f t="shared" si="1487"/>
        <v>0</v>
      </c>
      <c r="AQ289" s="66">
        <f t="shared" si="1487"/>
        <v>0</v>
      </c>
      <c r="AR289" s="66">
        <f t="shared" si="1487"/>
        <v>0</v>
      </c>
      <c r="AS289" s="66">
        <f t="shared" si="1487"/>
        <v>3.55</v>
      </c>
      <c r="AT289" s="66">
        <f t="shared" si="1487"/>
        <v>-3.3399999999999994</v>
      </c>
      <c r="AU289" s="66">
        <f t="shared" si="1487"/>
        <v>0.20999999999999971</v>
      </c>
      <c r="AV289" s="66">
        <f t="shared" si="1487"/>
        <v>661672968</v>
      </c>
      <c r="AW289" s="66">
        <f t="shared" si="1487"/>
        <v>481680539</v>
      </c>
      <c r="AX289" s="66">
        <f t="shared" si="1487"/>
        <v>3738311</v>
      </c>
      <c r="AY289" s="66">
        <f t="shared" si="1487"/>
        <v>164043516</v>
      </c>
      <c r="AZ289" s="66">
        <f t="shared" si="1487"/>
        <v>4816806</v>
      </c>
      <c r="BA289" s="66">
        <f t="shared" si="1487"/>
        <v>7393796</v>
      </c>
      <c r="BB289" s="66">
        <f t="shared" si="1487"/>
        <v>793.36979999999983</v>
      </c>
      <c r="BC289" s="66">
        <f t="shared" si="1487"/>
        <v>634.12360000000001</v>
      </c>
      <c r="BD289" s="66">
        <f t="shared" si="1487"/>
        <v>159.24620000000002</v>
      </c>
    </row>
    <row r="290" spans="7:56" x14ac:dyDescent="0.25">
      <c r="G290" s="65">
        <v>3123</v>
      </c>
      <c r="H290" s="66">
        <f t="shared" ref="H290:AM290" si="1488">SUMIF($E$7:$E$278,"=3123",H$7:H$278)</f>
        <v>447275514</v>
      </c>
      <c r="I290" s="66">
        <f t="shared" si="1488"/>
        <v>318739486</v>
      </c>
      <c r="J290" s="66">
        <f t="shared" si="1488"/>
        <v>0</v>
      </c>
      <c r="K290" s="66">
        <f t="shared" si="1488"/>
        <v>107733947</v>
      </c>
      <c r="L290" s="66">
        <f t="shared" si="1488"/>
        <v>3187395</v>
      </c>
      <c r="M290" s="66">
        <f t="shared" si="1488"/>
        <v>17614686</v>
      </c>
      <c r="N290" s="66">
        <f t="shared" si="1488"/>
        <v>571.95699999999999</v>
      </c>
      <c r="O290" s="66">
        <f t="shared" si="1488"/>
        <v>435.48710000000005</v>
      </c>
      <c r="P290" s="66">
        <f t="shared" si="1488"/>
        <v>136.4699</v>
      </c>
      <c r="Q290" s="66">
        <f t="shared" si="1488"/>
        <v>-732362</v>
      </c>
      <c r="R290" s="66">
        <f t="shared" si="1488"/>
        <v>7855510</v>
      </c>
      <c r="S290" s="66">
        <f t="shared" si="1488"/>
        <v>69409</v>
      </c>
      <c r="T290" s="66">
        <f t="shared" si="1488"/>
        <v>0</v>
      </c>
      <c r="U290" s="66">
        <f t="shared" si="1488"/>
        <v>250778</v>
      </c>
      <c r="V290" s="66">
        <f t="shared" si="1488"/>
        <v>0</v>
      </c>
      <c r="W290" s="66">
        <f t="shared" si="1488"/>
        <v>0</v>
      </c>
      <c r="X290" s="66">
        <f t="shared" si="1488"/>
        <v>7443335</v>
      </c>
      <c r="Y290" s="66">
        <f t="shared" si="1488"/>
        <v>2148340</v>
      </c>
      <c r="Z290" s="66">
        <f t="shared" si="1488"/>
        <v>732362</v>
      </c>
      <c r="AA290" s="66">
        <f t="shared" si="1488"/>
        <v>50132</v>
      </c>
      <c r="AB290" s="66">
        <f t="shared" si="1488"/>
        <v>2930834</v>
      </c>
      <c r="AC290" s="66">
        <f t="shared" si="1488"/>
        <v>10374169</v>
      </c>
      <c r="AD290" s="66">
        <f t="shared" si="1488"/>
        <v>3489524</v>
      </c>
      <c r="AE290" s="66">
        <f t="shared" si="1488"/>
        <v>74432</v>
      </c>
      <c r="AF290" s="66">
        <f t="shared" si="1488"/>
        <v>0</v>
      </c>
      <c r="AG290" s="66">
        <f t="shared" si="1488"/>
        <v>-10589227</v>
      </c>
      <c r="AH290" s="66">
        <f t="shared" si="1488"/>
        <v>556</v>
      </c>
      <c r="AI290" s="66">
        <f t="shared" si="1488"/>
        <v>-10588671</v>
      </c>
      <c r="AJ290" s="66">
        <f t="shared" si="1488"/>
        <v>-0.12000000000000001</v>
      </c>
      <c r="AK290" s="66">
        <f t="shared" si="1488"/>
        <v>-1.57</v>
      </c>
      <c r="AL290" s="66">
        <f t="shared" si="1488"/>
        <v>13.079999999999998</v>
      </c>
      <c r="AM290" s="66">
        <f t="shared" si="1488"/>
        <v>0</v>
      </c>
      <c r="AN290" s="66">
        <f t="shared" ref="AN290:BD290" si="1489">SUMIF($E$7:$E$278,"=3123",AN$7:AN$278)</f>
        <v>0.44999999999999996</v>
      </c>
      <c r="AO290" s="66">
        <f t="shared" si="1489"/>
        <v>0</v>
      </c>
      <c r="AP290" s="66">
        <f t="shared" si="1489"/>
        <v>0</v>
      </c>
      <c r="AQ290" s="66">
        <f t="shared" si="1489"/>
        <v>0</v>
      </c>
      <c r="AR290" s="66">
        <f t="shared" si="1489"/>
        <v>0</v>
      </c>
      <c r="AS290" s="66">
        <f t="shared" si="1489"/>
        <v>13.41</v>
      </c>
      <c r="AT290" s="66">
        <f t="shared" si="1489"/>
        <v>-1.57</v>
      </c>
      <c r="AU290" s="66">
        <f t="shared" si="1489"/>
        <v>11.84</v>
      </c>
      <c r="AV290" s="66">
        <f t="shared" si="1489"/>
        <v>450624968</v>
      </c>
      <c r="AW290" s="66">
        <f t="shared" si="1489"/>
        <v>326182821</v>
      </c>
      <c r="AX290" s="66">
        <f t="shared" si="1489"/>
        <v>2930834</v>
      </c>
      <c r="AY290" s="66">
        <f t="shared" si="1489"/>
        <v>111223471</v>
      </c>
      <c r="AZ290" s="66">
        <f t="shared" si="1489"/>
        <v>3261827</v>
      </c>
      <c r="BA290" s="66">
        <f t="shared" si="1489"/>
        <v>7026015</v>
      </c>
      <c r="BB290" s="66">
        <f t="shared" si="1489"/>
        <v>583.79700000000003</v>
      </c>
      <c r="BC290" s="66">
        <f t="shared" si="1489"/>
        <v>448.89710000000002</v>
      </c>
      <c r="BD290" s="66">
        <f t="shared" si="1489"/>
        <v>134.8999</v>
      </c>
    </row>
    <row r="291" spans="7:56" x14ac:dyDescent="0.25">
      <c r="G291" s="65">
        <v>3124</v>
      </c>
      <c r="H291" s="66">
        <f t="shared" ref="H291:AM291" si="1490">SUMIF($E$7:$E$278,"=3124",H$7:H$278)</f>
        <v>47812829</v>
      </c>
      <c r="I291" s="66">
        <f t="shared" si="1490"/>
        <v>35196698</v>
      </c>
      <c r="J291" s="66">
        <f t="shared" si="1490"/>
        <v>0</v>
      </c>
      <c r="K291" s="66">
        <f t="shared" si="1490"/>
        <v>11896484</v>
      </c>
      <c r="L291" s="66">
        <f t="shared" si="1490"/>
        <v>351967</v>
      </c>
      <c r="M291" s="66">
        <f t="shared" si="1490"/>
        <v>367680</v>
      </c>
      <c r="N291" s="66">
        <f t="shared" si="1490"/>
        <v>59.999400000000001</v>
      </c>
      <c r="O291" s="66">
        <f t="shared" si="1490"/>
        <v>47.539400000000001</v>
      </c>
      <c r="P291" s="66">
        <f t="shared" si="1490"/>
        <v>12.459999999999999</v>
      </c>
      <c r="Q291" s="66">
        <f t="shared" si="1490"/>
        <v>-211250</v>
      </c>
      <c r="R291" s="66">
        <f t="shared" si="1490"/>
        <v>0</v>
      </c>
      <c r="S291" s="66">
        <f t="shared" si="1490"/>
        <v>2141828</v>
      </c>
      <c r="T291" s="66">
        <f t="shared" si="1490"/>
        <v>0</v>
      </c>
      <c r="U291" s="66">
        <f t="shared" si="1490"/>
        <v>0</v>
      </c>
      <c r="V291" s="66">
        <f t="shared" si="1490"/>
        <v>0</v>
      </c>
      <c r="W291" s="66">
        <f t="shared" si="1490"/>
        <v>0</v>
      </c>
      <c r="X291" s="66">
        <f t="shared" si="1490"/>
        <v>1930578</v>
      </c>
      <c r="Y291" s="66">
        <f t="shared" si="1490"/>
        <v>13180</v>
      </c>
      <c r="Z291" s="66">
        <f t="shared" si="1490"/>
        <v>211250</v>
      </c>
      <c r="AA291" s="66">
        <f t="shared" si="1490"/>
        <v>0</v>
      </c>
      <c r="AB291" s="66">
        <f t="shared" si="1490"/>
        <v>224430</v>
      </c>
      <c r="AC291" s="66">
        <f t="shared" si="1490"/>
        <v>2155008</v>
      </c>
      <c r="AD291" s="66">
        <f t="shared" si="1490"/>
        <v>728393</v>
      </c>
      <c r="AE291" s="66">
        <f t="shared" si="1490"/>
        <v>19305</v>
      </c>
      <c r="AF291" s="66">
        <f t="shared" si="1490"/>
        <v>2000</v>
      </c>
      <c r="AG291" s="66">
        <f t="shared" si="1490"/>
        <v>0</v>
      </c>
      <c r="AH291" s="66">
        <f t="shared" si="1490"/>
        <v>0</v>
      </c>
      <c r="AI291" s="66">
        <f t="shared" si="1490"/>
        <v>2000</v>
      </c>
      <c r="AJ291" s="66">
        <f t="shared" si="1490"/>
        <v>0</v>
      </c>
      <c r="AK291" s="66">
        <f t="shared" si="1490"/>
        <v>-0.42</v>
      </c>
      <c r="AL291" s="66">
        <f t="shared" si="1490"/>
        <v>0</v>
      </c>
      <c r="AM291" s="66">
        <f t="shared" si="1490"/>
        <v>6.3</v>
      </c>
      <c r="AN291" s="66">
        <f t="shared" ref="AN291:BD291" si="1491">SUMIF($E$7:$E$278,"=3124",AN$7:AN$278)</f>
        <v>0</v>
      </c>
      <c r="AO291" s="66">
        <f t="shared" si="1491"/>
        <v>0</v>
      </c>
      <c r="AP291" s="66">
        <f t="shared" si="1491"/>
        <v>0</v>
      </c>
      <c r="AQ291" s="66">
        <f t="shared" si="1491"/>
        <v>0</v>
      </c>
      <c r="AR291" s="66">
        <f t="shared" si="1491"/>
        <v>0</v>
      </c>
      <c r="AS291" s="66">
        <f t="shared" si="1491"/>
        <v>6.3</v>
      </c>
      <c r="AT291" s="66">
        <f t="shared" si="1491"/>
        <v>-0.42</v>
      </c>
      <c r="AU291" s="66">
        <f t="shared" si="1491"/>
        <v>5.88</v>
      </c>
      <c r="AV291" s="66">
        <f t="shared" si="1491"/>
        <v>50717535</v>
      </c>
      <c r="AW291" s="66">
        <f t="shared" si="1491"/>
        <v>37127276</v>
      </c>
      <c r="AX291" s="66">
        <f t="shared" si="1491"/>
        <v>224430</v>
      </c>
      <c r="AY291" s="66">
        <f t="shared" si="1491"/>
        <v>12624877</v>
      </c>
      <c r="AZ291" s="66">
        <f t="shared" si="1491"/>
        <v>371272</v>
      </c>
      <c r="BA291" s="66">
        <f t="shared" si="1491"/>
        <v>369680</v>
      </c>
      <c r="BB291" s="66">
        <f t="shared" si="1491"/>
        <v>65.879400000000004</v>
      </c>
      <c r="BC291" s="66">
        <f t="shared" si="1491"/>
        <v>53.839399999999998</v>
      </c>
      <c r="BD291" s="66">
        <f t="shared" si="1491"/>
        <v>12.04</v>
      </c>
    </row>
    <row r="292" spans="7:56" x14ac:dyDescent="0.25">
      <c r="G292" s="65">
        <v>3133</v>
      </c>
      <c r="H292" s="66">
        <f t="shared" ref="H292:AM292" si="1492">SUMIF($E$7:$E$278,"=3133",H$7:H$278)</f>
        <v>108208528</v>
      </c>
      <c r="I292" s="66">
        <f t="shared" si="1492"/>
        <v>79839192</v>
      </c>
      <c r="J292" s="66">
        <f t="shared" si="1492"/>
        <v>0</v>
      </c>
      <c r="K292" s="66">
        <f t="shared" si="1492"/>
        <v>26985646</v>
      </c>
      <c r="L292" s="66">
        <f t="shared" si="1492"/>
        <v>798391</v>
      </c>
      <c r="M292" s="66">
        <f t="shared" si="1492"/>
        <v>585299</v>
      </c>
      <c r="N292" s="66">
        <f t="shared" si="1492"/>
        <v>157.35999999999999</v>
      </c>
      <c r="O292" s="66">
        <f t="shared" si="1492"/>
        <v>98.8</v>
      </c>
      <c r="P292" s="66">
        <f t="shared" si="1492"/>
        <v>58.560000000000009</v>
      </c>
      <c r="Q292" s="66">
        <f t="shared" si="1492"/>
        <v>-897000</v>
      </c>
      <c r="R292" s="66">
        <f t="shared" si="1492"/>
        <v>0</v>
      </c>
      <c r="S292" s="66">
        <f t="shared" si="1492"/>
        <v>0</v>
      </c>
      <c r="T292" s="66">
        <f t="shared" si="1492"/>
        <v>0</v>
      </c>
      <c r="U292" s="66">
        <f t="shared" si="1492"/>
        <v>0</v>
      </c>
      <c r="V292" s="66">
        <f t="shared" si="1492"/>
        <v>0</v>
      </c>
      <c r="W292" s="66">
        <f t="shared" si="1492"/>
        <v>0</v>
      </c>
      <c r="X292" s="66">
        <f t="shared" si="1492"/>
        <v>-897000</v>
      </c>
      <c r="Y292" s="66">
        <f t="shared" si="1492"/>
        <v>0</v>
      </c>
      <c r="Z292" s="66">
        <f t="shared" si="1492"/>
        <v>897000</v>
      </c>
      <c r="AA292" s="66">
        <f t="shared" si="1492"/>
        <v>0</v>
      </c>
      <c r="AB292" s="66">
        <f t="shared" si="1492"/>
        <v>897000</v>
      </c>
      <c r="AC292" s="66">
        <f t="shared" si="1492"/>
        <v>0</v>
      </c>
      <c r="AD292" s="66">
        <f t="shared" si="1492"/>
        <v>0</v>
      </c>
      <c r="AE292" s="66">
        <f t="shared" si="1492"/>
        <v>-8970</v>
      </c>
      <c r="AF292" s="66">
        <f t="shared" si="1492"/>
        <v>0</v>
      </c>
      <c r="AG292" s="66">
        <f t="shared" si="1492"/>
        <v>0</v>
      </c>
      <c r="AH292" s="66">
        <f t="shared" si="1492"/>
        <v>0</v>
      </c>
      <c r="AI292" s="66">
        <f t="shared" si="1492"/>
        <v>0</v>
      </c>
      <c r="AJ292" s="66">
        <f t="shared" si="1492"/>
        <v>0</v>
      </c>
      <c r="AK292" s="66">
        <f t="shared" si="1492"/>
        <v>0</v>
      </c>
      <c r="AL292" s="66">
        <f t="shared" si="1492"/>
        <v>0</v>
      </c>
      <c r="AM292" s="66">
        <f t="shared" si="1492"/>
        <v>0</v>
      </c>
      <c r="AN292" s="66">
        <f t="shared" ref="AN292:BD292" si="1493">SUMIF($E$7:$E$278,"=3133",AN$7:AN$278)</f>
        <v>0</v>
      </c>
      <c r="AO292" s="66">
        <f t="shared" si="1493"/>
        <v>0</v>
      </c>
      <c r="AP292" s="66">
        <f t="shared" si="1493"/>
        <v>0</v>
      </c>
      <c r="AQ292" s="66">
        <f t="shared" si="1493"/>
        <v>0</v>
      </c>
      <c r="AR292" s="66">
        <f t="shared" si="1493"/>
        <v>0</v>
      </c>
      <c r="AS292" s="66">
        <f t="shared" si="1493"/>
        <v>0</v>
      </c>
      <c r="AT292" s="66">
        <f t="shared" si="1493"/>
        <v>0</v>
      </c>
      <c r="AU292" s="66">
        <f t="shared" si="1493"/>
        <v>0</v>
      </c>
      <c r="AV292" s="66">
        <f t="shared" si="1493"/>
        <v>108199558</v>
      </c>
      <c r="AW292" s="66">
        <f t="shared" si="1493"/>
        <v>78942192</v>
      </c>
      <c r="AX292" s="66">
        <f t="shared" si="1493"/>
        <v>897000</v>
      </c>
      <c r="AY292" s="66">
        <f t="shared" si="1493"/>
        <v>26985646</v>
      </c>
      <c r="AZ292" s="66">
        <f t="shared" si="1493"/>
        <v>789421</v>
      </c>
      <c r="BA292" s="66">
        <f t="shared" si="1493"/>
        <v>585299</v>
      </c>
      <c r="BB292" s="66">
        <f t="shared" si="1493"/>
        <v>157.35999999999999</v>
      </c>
      <c r="BC292" s="66">
        <f t="shared" si="1493"/>
        <v>98.8</v>
      </c>
      <c r="BD292" s="66">
        <f t="shared" si="1493"/>
        <v>58.560000000000009</v>
      </c>
    </row>
    <row r="293" spans="7:56" x14ac:dyDescent="0.25">
      <c r="G293" s="65">
        <v>3141</v>
      </c>
      <c r="H293" s="66">
        <f t="shared" ref="H293:AM293" si="1494">SUMIF($E$7:$E$278,"=3141",H$7:H$278)</f>
        <v>53532143</v>
      </c>
      <c r="I293" s="66">
        <f t="shared" si="1494"/>
        <v>39409694</v>
      </c>
      <c r="J293" s="66">
        <f t="shared" si="1494"/>
        <v>0</v>
      </c>
      <c r="K293" s="66">
        <f t="shared" si="1494"/>
        <v>13320474</v>
      </c>
      <c r="L293" s="66">
        <f t="shared" si="1494"/>
        <v>394093</v>
      </c>
      <c r="M293" s="66">
        <f t="shared" si="1494"/>
        <v>407882</v>
      </c>
      <c r="N293" s="66">
        <f t="shared" si="1494"/>
        <v>126.63</v>
      </c>
      <c r="O293" s="66">
        <f t="shared" si="1494"/>
        <v>0</v>
      </c>
      <c r="P293" s="66">
        <f t="shared" si="1494"/>
        <v>126.63</v>
      </c>
      <c r="Q293" s="66">
        <f t="shared" si="1494"/>
        <v>-300300</v>
      </c>
      <c r="R293" s="66">
        <f t="shared" si="1494"/>
        <v>0</v>
      </c>
      <c r="S293" s="66">
        <f t="shared" si="1494"/>
        <v>0</v>
      </c>
      <c r="T293" s="66">
        <f t="shared" si="1494"/>
        <v>0</v>
      </c>
      <c r="U293" s="66">
        <f t="shared" si="1494"/>
        <v>0</v>
      </c>
      <c r="V293" s="66">
        <f t="shared" si="1494"/>
        <v>0</v>
      </c>
      <c r="W293" s="66">
        <f t="shared" si="1494"/>
        <v>106371</v>
      </c>
      <c r="X293" s="66">
        <f t="shared" si="1494"/>
        <v>-193929</v>
      </c>
      <c r="Y293" s="66">
        <f t="shared" si="1494"/>
        <v>0</v>
      </c>
      <c r="Z293" s="66">
        <f t="shared" si="1494"/>
        <v>300300</v>
      </c>
      <c r="AA293" s="66">
        <f t="shared" si="1494"/>
        <v>0</v>
      </c>
      <c r="AB293" s="66">
        <f t="shared" si="1494"/>
        <v>300300</v>
      </c>
      <c r="AC293" s="66">
        <f t="shared" si="1494"/>
        <v>106371</v>
      </c>
      <c r="AD293" s="66">
        <f t="shared" si="1494"/>
        <v>35953</v>
      </c>
      <c r="AE293" s="66">
        <f t="shared" si="1494"/>
        <v>-1940</v>
      </c>
      <c r="AF293" s="66">
        <f t="shared" si="1494"/>
        <v>0</v>
      </c>
      <c r="AG293" s="66">
        <f t="shared" si="1494"/>
        <v>0</v>
      </c>
      <c r="AH293" s="66">
        <f t="shared" si="1494"/>
        <v>714</v>
      </c>
      <c r="AI293" s="66">
        <f t="shared" si="1494"/>
        <v>714</v>
      </c>
      <c r="AJ293" s="66">
        <f t="shared" si="1494"/>
        <v>0</v>
      </c>
      <c r="AK293" s="66">
        <f t="shared" si="1494"/>
        <v>-0.91999999999999993</v>
      </c>
      <c r="AL293" s="66">
        <f t="shared" si="1494"/>
        <v>0</v>
      </c>
      <c r="AM293" s="66">
        <f t="shared" si="1494"/>
        <v>0</v>
      </c>
      <c r="AN293" s="66">
        <f t="shared" ref="AN293:BD293" si="1495">SUMIF($E$7:$E$278,"=3141",AN$7:AN$278)</f>
        <v>0</v>
      </c>
      <c r="AO293" s="66">
        <f t="shared" si="1495"/>
        <v>0</v>
      </c>
      <c r="AP293" s="66">
        <f t="shared" si="1495"/>
        <v>0</v>
      </c>
      <c r="AQ293" s="66">
        <f t="shared" si="1495"/>
        <v>0.34</v>
      </c>
      <c r="AR293" s="66">
        <f t="shared" si="1495"/>
        <v>0</v>
      </c>
      <c r="AS293" s="66">
        <f t="shared" si="1495"/>
        <v>0</v>
      </c>
      <c r="AT293" s="66">
        <f t="shared" si="1495"/>
        <v>-0.57999999999999996</v>
      </c>
      <c r="AU293" s="66">
        <f t="shared" si="1495"/>
        <v>-0.57999999999999996</v>
      </c>
      <c r="AV293" s="66">
        <f t="shared" si="1495"/>
        <v>53673241</v>
      </c>
      <c r="AW293" s="66">
        <f t="shared" si="1495"/>
        <v>39215765</v>
      </c>
      <c r="AX293" s="66">
        <f t="shared" si="1495"/>
        <v>300300</v>
      </c>
      <c r="AY293" s="66">
        <f t="shared" si="1495"/>
        <v>13356427</v>
      </c>
      <c r="AZ293" s="66">
        <f t="shared" si="1495"/>
        <v>392153</v>
      </c>
      <c r="BA293" s="66">
        <f t="shared" si="1495"/>
        <v>408596</v>
      </c>
      <c r="BB293" s="66">
        <f t="shared" si="1495"/>
        <v>126.05</v>
      </c>
      <c r="BC293" s="66">
        <f t="shared" si="1495"/>
        <v>0</v>
      </c>
      <c r="BD293" s="66">
        <f t="shared" si="1495"/>
        <v>126.05</v>
      </c>
    </row>
    <row r="294" spans="7:56" x14ac:dyDescent="0.25">
      <c r="G294" s="65">
        <v>3143</v>
      </c>
      <c r="H294" s="66">
        <f t="shared" ref="H294:AM294" si="1496">SUMIF($E$7:$E$278,"=3143",H$7:H$278)</f>
        <v>16500712</v>
      </c>
      <c r="I294" s="66">
        <f t="shared" si="1496"/>
        <v>12235497</v>
      </c>
      <c r="J294" s="66">
        <f t="shared" si="1496"/>
        <v>0</v>
      </c>
      <c r="K294" s="66">
        <f t="shared" si="1496"/>
        <v>4135598</v>
      </c>
      <c r="L294" s="66">
        <f t="shared" si="1496"/>
        <v>122354</v>
      </c>
      <c r="M294" s="66">
        <f t="shared" si="1496"/>
        <v>7263</v>
      </c>
      <c r="N294" s="66">
        <f t="shared" si="1496"/>
        <v>28.275700000000008</v>
      </c>
      <c r="O294" s="66">
        <f t="shared" si="1496"/>
        <v>27.715700000000002</v>
      </c>
      <c r="P294" s="66">
        <f t="shared" si="1496"/>
        <v>0.56000000000000005</v>
      </c>
      <c r="Q294" s="66">
        <f t="shared" si="1496"/>
        <v>0</v>
      </c>
      <c r="R294" s="66">
        <f t="shared" si="1496"/>
        <v>0</v>
      </c>
      <c r="S294" s="66">
        <f t="shared" si="1496"/>
        <v>0</v>
      </c>
      <c r="T294" s="66">
        <f t="shared" si="1496"/>
        <v>0</v>
      </c>
      <c r="U294" s="66">
        <f t="shared" si="1496"/>
        <v>0</v>
      </c>
      <c r="V294" s="66">
        <f t="shared" si="1496"/>
        <v>0</v>
      </c>
      <c r="W294" s="66">
        <f t="shared" si="1496"/>
        <v>0</v>
      </c>
      <c r="X294" s="66">
        <f t="shared" si="1496"/>
        <v>0</v>
      </c>
      <c r="Y294" s="66">
        <f t="shared" si="1496"/>
        <v>0</v>
      </c>
      <c r="Z294" s="66">
        <f t="shared" si="1496"/>
        <v>0</v>
      </c>
      <c r="AA294" s="66">
        <f t="shared" si="1496"/>
        <v>0</v>
      </c>
      <c r="AB294" s="66">
        <f t="shared" si="1496"/>
        <v>0</v>
      </c>
      <c r="AC294" s="66">
        <f t="shared" si="1496"/>
        <v>0</v>
      </c>
      <c r="AD294" s="66">
        <f t="shared" si="1496"/>
        <v>0</v>
      </c>
      <c r="AE294" s="66">
        <f t="shared" si="1496"/>
        <v>0</v>
      </c>
      <c r="AF294" s="66">
        <f t="shared" si="1496"/>
        <v>0</v>
      </c>
      <c r="AG294" s="66">
        <f t="shared" si="1496"/>
        <v>0</v>
      </c>
      <c r="AH294" s="66">
        <f t="shared" si="1496"/>
        <v>0</v>
      </c>
      <c r="AI294" s="66">
        <f t="shared" si="1496"/>
        <v>0</v>
      </c>
      <c r="AJ294" s="66">
        <f t="shared" si="1496"/>
        <v>0</v>
      </c>
      <c r="AK294" s="66">
        <f t="shared" si="1496"/>
        <v>0</v>
      </c>
      <c r="AL294" s="66">
        <f t="shared" si="1496"/>
        <v>0</v>
      </c>
      <c r="AM294" s="66">
        <f t="shared" si="1496"/>
        <v>0</v>
      </c>
      <c r="AN294" s="66">
        <f t="shared" ref="AN294:BD294" si="1497">SUMIF($E$7:$E$278,"=3143",AN$7:AN$278)</f>
        <v>0</v>
      </c>
      <c r="AO294" s="66">
        <f t="shared" si="1497"/>
        <v>0</v>
      </c>
      <c r="AP294" s="66">
        <f t="shared" si="1497"/>
        <v>0</v>
      </c>
      <c r="AQ294" s="66">
        <f t="shared" si="1497"/>
        <v>0</v>
      </c>
      <c r="AR294" s="66">
        <f t="shared" si="1497"/>
        <v>0</v>
      </c>
      <c r="AS294" s="66">
        <f t="shared" si="1497"/>
        <v>0</v>
      </c>
      <c r="AT294" s="66">
        <f t="shared" si="1497"/>
        <v>0</v>
      </c>
      <c r="AU294" s="66">
        <f t="shared" si="1497"/>
        <v>0</v>
      </c>
      <c r="AV294" s="66">
        <f t="shared" si="1497"/>
        <v>16500712</v>
      </c>
      <c r="AW294" s="66">
        <f t="shared" si="1497"/>
        <v>12235497</v>
      </c>
      <c r="AX294" s="66">
        <f t="shared" si="1497"/>
        <v>0</v>
      </c>
      <c r="AY294" s="66">
        <f t="shared" si="1497"/>
        <v>4135598</v>
      </c>
      <c r="AZ294" s="66">
        <f t="shared" si="1497"/>
        <v>122354</v>
      </c>
      <c r="BA294" s="66">
        <f t="shared" si="1497"/>
        <v>7263</v>
      </c>
      <c r="BB294" s="66">
        <f t="shared" si="1497"/>
        <v>28.275700000000008</v>
      </c>
      <c r="BC294" s="66">
        <f t="shared" si="1497"/>
        <v>27.715700000000002</v>
      </c>
      <c r="BD294" s="66">
        <f t="shared" si="1497"/>
        <v>0.56000000000000005</v>
      </c>
    </row>
    <row r="295" spans="7:56" x14ac:dyDescent="0.25">
      <c r="G295" s="65">
        <v>3145</v>
      </c>
      <c r="H295" s="66">
        <f t="shared" ref="H295:AM295" si="1498">SUMIF($E$7:$E$278,"=3145",H$7:H$278)</f>
        <v>7498748</v>
      </c>
      <c r="I295" s="66">
        <f t="shared" si="1498"/>
        <v>5509056</v>
      </c>
      <c r="J295" s="66">
        <f t="shared" si="1498"/>
        <v>0</v>
      </c>
      <c r="K295" s="66">
        <f t="shared" si="1498"/>
        <v>1862061</v>
      </c>
      <c r="L295" s="66">
        <f t="shared" si="1498"/>
        <v>55091</v>
      </c>
      <c r="M295" s="66">
        <f t="shared" si="1498"/>
        <v>72540</v>
      </c>
      <c r="N295" s="66">
        <f t="shared" si="1498"/>
        <v>13.32</v>
      </c>
      <c r="O295" s="66">
        <f t="shared" si="1498"/>
        <v>8.5599999999999987</v>
      </c>
      <c r="P295" s="66">
        <f t="shared" si="1498"/>
        <v>4.76</v>
      </c>
      <c r="Q295" s="66">
        <f t="shared" si="1498"/>
        <v>-52000</v>
      </c>
      <c r="R295" s="66">
        <f t="shared" si="1498"/>
        <v>0</v>
      </c>
      <c r="S295" s="66">
        <f t="shared" si="1498"/>
        <v>0</v>
      </c>
      <c r="T295" s="66">
        <f t="shared" si="1498"/>
        <v>0</v>
      </c>
      <c r="U295" s="66">
        <f t="shared" si="1498"/>
        <v>0</v>
      </c>
      <c r="V295" s="66">
        <f t="shared" si="1498"/>
        <v>0</v>
      </c>
      <c r="W295" s="66">
        <f t="shared" si="1498"/>
        <v>0</v>
      </c>
      <c r="X295" s="66">
        <f t="shared" si="1498"/>
        <v>-52000</v>
      </c>
      <c r="Y295" s="66">
        <f t="shared" si="1498"/>
        <v>0</v>
      </c>
      <c r="Z295" s="66">
        <f t="shared" si="1498"/>
        <v>52000</v>
      </c>
      <c r="AA295" s="66">
        <f t="shared" si="1498"/>
        <v>0</v>
      </c>
      <c r="AB295" s="66">
        <f t="shared" si="1498"/>
        <v>52000</v>
      </c>
      <c r="AC295" s="66">
        <f t="shared" si="1498"/>
        <v>0</v>
      </c>
      <c r="AD295" s="66">
        <f t="shared" si="1498"/>
        <v>0</v>
      </c>
      <c r="AE295" s="66">
        <f t="shared" si="1498"/>
        <v>-520</v>
      </c>
      <c r="AF295" s="66">
        <f t="shared" si="1498"/>
        <v>0</v>
      </c>
      <c r="AG295" s="66">
        <f t="shared" si="1498"/>
        <v>0</v>
      </c>
      <c r="AH295" s="66">
        <f t="shared" si="1498"/>
        <v>0</v>
      </c>
      <c r="AI295" s="66">
        <f t="shared" si="1498"/>
        <v>0</v>
      </c>
      <c r="AJ295" s="66">
        <f t="shared" si="1498"/>
        <v>0</v>
      </c>
      <c r="AK295" s="66">
        <f t="shared" si="1498"/>
        <v>-0.08</v>
      </c>
      <c r="AL295" s="66">
        <f t="shared" si="1498"/>
        <v>0</v>
      </c>
      <c r="AM295" s="66">
        <f t="shared" si="1498"/>
        <v>0</v>
      </c>
      <c r="AN295" s="66">
        <f t="shared" ref="AN295:BD295" si="1499">SUMIF($E$7:$E$278,"=3145",AN$7:AN$278)</f>
        <v>0</v>
      </c>
      <c r="AO295" s="66">
        <f t="shared" si="1499"/>
        <v>0</v>
      </c>
      <c r="AP295" s="66">
        <f t="shared" si="1499"/>
        <v>0</v>
      </c>
      <c r="AQ295" s="66">
        <f t="shared" si="1499"/>
        <v>0</v>
      </c>
      <c r="AR295" s="66">
        <f t="shared" si="1499"/>
        <v>0</v>
      </c>
      <c r="AS295" s="66">
        <f t="shared" si="1499"/>
        <v>0</v>
      </c>
      <c r="AT295" s="66">
        <f t="shared" si="1499"/>
        <v>-0.08</v>
      </c>
      <c r="AU295" s="66">
        <f t="shared" si="1499"/>
        <v>-0.08</v>
      </c>
      <c r="AV295" s="66">
        <f t="shared" si="1499"/>
        <v>7498228</v>
      </c>
      <c r="AW295" s="66">
        <f t="shared" si="1499"/>
        <v>5457056</v>
      </c>
      <c r="AX295" s="66">
        <f t="shared" si="1499"/>
        <v>52000</v>
      </c>
      <c r="AY295" s="66">
        <f t="shared" si="1499"/>
        <v>1862061</v>
      </c>
      <c r="AZ295" s="66">
        <f t="shared" si="1499"/>
        <v>54571</v>
      </c>
      <c r="BA295" s="66">
        <f t="shared" si="1499"/>
        <v>72540</v>
      </c>
      <c r="BB295" s="66">
        <f t="shared" si="1499"/>
        <v>13.239999999999998</v>
      </c>
      <c r="BC295" s="66">
        <f t="shared" si="1499"/>
        <v>8.5599999999999987</v>
      </c>
      <c r="BD295" s="66">
        <f t="shared" si="1499"/>
        <v>4.68</v>
      </c>
    </row>
    <row r="296" spans="7:56" x14ac:dyDescent="0.25">
      <c r="G296" s="65">
        <v>3146</v>
      </c>
      <c r="H296" s="66">
        <f t="shared" ref="H296:AM296" si="1500">SUMIF($E$7:$E$278,"=3146",H$7:H$278)</f>
        <v>72528706</v>
      </c>
      <c r="I296" s="66">
        <f t="shared" si="1500"/>
        <v>52836852</v>
      </c>
      <c r="J296" s="66">
        <f t="shared" si="1500"/>
        <v>0</v>
      </c>
      <c r="K296" s="66">
        <f t="shared" si="1500"/>
        <v>17858858</v>
      </c>
      <c r="L296" s="66">
        <f t="shared" si="1500"/>
        <v>528368</v>
      </c>
      <c r="M296" s="66">
        <f t="shared" si="1500"/>
        <v>1304628</v>
      </c>
      <c r="N296" s="66">
        <f t="shared" si="1500"/>
        <v>92.440000000000012</v>
      </c>
      <c r="O296" s="66">
        <f t="shared" si="1500"/>
        <v>70.95</v>
      </c>
      <c r="P296" s="66">
        <f t="shared" si="1500"/>
        <v>21.490000000000002</v>
      </c>
      <c r="Q296" s="66">
        <f t="shared" si="1500"/>
        <v>-91000</v>
      </c>
      <c r="R296" s="66">
        <f t="shared" si="1500"/>
        <v>0</v>
      </c>
      <c r="S296" s="66">
        <f t="shared" si="1500"/>
        <v>0</v>
      </c>
      <c r="T296" s="66">
        <f t="shared" si="1500"/>
        <v>0</v>
      </c>
      <c r="U296" s="66">
        <f t="shared" si="1500"/>
        <v>0</v>
      </c>
      <c r="V296" s="66">
        <f t="shared" si="1500"/>
        <v>0</v>
      </c>
      <c r="W296" s="66">
        <f t="shared" si="1500"/>
        <v>0</v>
      </c>
      <c r="X296" s="66">
        <f t="shared" si="1500"/>
        <v>-91000</v>
      </c>
      <c r="Y296" s="66">
        <f t="shared" si="1500"/>
        <v>0</v>
      </c>
      <c r="Z296" s="66">
        <f t="shared" si="1500"/>
        <v>91000</v>
      </c>
      <c r="AA296" s="66">
        <f t="shared" si="1500"/>
        <v>0</v>
      </c>
      <c r="AB296" s="66">
        <f t="shared" si="1500"/>
        <v>91000</v>
      </c>
      <c r="AC296" s="66">
        <f t="shared" si="1500"/>
        <v>0</v>
      </c>
      <c r="AD296" s="66">
        <f t="shared" si="1500"/>
        <v>0</v>
      </c>
      <c r="AE296" s="66">
        <f t="shared" si="1500"/>
        <v>-911</v>
      </c>
      <c r="AF296" s="66">
        <f t="shared" si="1500"/>
        <v>0</v>
      </c>
      <c r="AG296" s="66">
        <f t="shared" si="1500"/>
        <v>0</v>
      </c>
      <c r="AH296" s="66">
        <f t="shared" si="1500"/>
        <v>0</v>
      </c>
      <c r="AI296" s="66">
        <f t="shared" si="1500"/>
        <v>0</v>
      </c>
      <c r="AJ296" s="66">
        <f t="shared" si="1500"/>
        <v>-0.02</v>
      </c>
      <c r="AK296" s="66">
        <f t="shared" si="1500"/>
        <v>-0.21000000000000002</v>
      </c>
      <c r="AL296" s="66">
        <f t="shared" si="1500"/>
        <v>0</v>
      </c>
      <c r="AM296" s="66">
        <f t="shared" si="1500"/>
        <v>0</v>
      </c>
      <c r="AN296" s="66">
        <f t="shared" ref="AN296:BD296" si="1501">SUMIF($E$7:$E$278,"=3146",AN$7:AN$278)</f>
        <v>0</v>
      </c>
      <c r="AO296" s="66">
        <f t="shared" si="1501"/>
        <v>0</v>
      </c>
      <c r="AP296" s="66">
        <f t="shared" si="1501"/>
        <v>0</v>
      </c>
      <c r="AQ296" s="66">
        <f t="shared" si="1501"/>
        <v>0</v>
      </c>
      <c r="AR296" s="66">
        <f t="shared" si="1501"/>
        <v>0</v>
      </c>
      <c r="AS296" s="66">
        <f t="shared" si="1501"/>
        <v>-0.02</v>
      </c>
      <c r="AT296" s="66">
        <f t="shared" si="1501"/>
        <v>-0.21000000000000002</v>
      </c>
      <c r="AU296" s="66">
        <f t="shared" si="1501"/>
        <v>-0.23000000000000004</v>
      </c>
      <c r="AV296" s="66">
        <f t="shared" si="1501"/>
        <v>72527795</v>
      </c>
      <c r="AW296" s="66">
        <f t="shared" si="1501"/>
        <v>52745852</v>
      </c>
      <c r="AX296" s="66">
        <f t="shared" si="1501"/>
        <v>91000</v>
      </c>
      <c r="AY296" s="66">
        <f t="shared" si="1501"/>
        <v>17858858</v>
      </c>
      <c r="AZ296" s="66">
        <f t="shared" si="1501"/>
        <v>527457</v>
      </c>
      <c r="BA296" s="66">
        <f t="shared" si="1501"/>
        <v>1304628</v>
      </c>
      <c r="BB296" s="66">
        <f t="shared" si="1501"/>
        <v>92.21</v>
      </c>
      <c r="BC296" s="66">
        <f t="shared" si="1501"/>
        <v>70.929999999999993</v>
      </c>
      <c r="BD296" s="66">
        <f t="shared" si="1501"/>
        <v>21.28</v>
      </c>
    </row>
    <row r="297" spans="7:56" x14ac:dyDescent="0.25">
      <c r="G297" s="65">
        <v>3147</v>
      </c>
      <c r="H297" s="66">
        <f t="shared" ref="H297:AM297" si="1502">SUMIF($E$7:$E$278,"=3147",H$7:H$278)</f>
        <v>69307023</v>
      </c>
      <c r="I297" s="66">
        <f t="shared" si="1502"/>
        <v>51078391</v>
      </c>
      <c r="J297" s="66">
        <f t="shared" si="1502"/>
        <v>0</v>
      </c>
      <c r="K297" s="66">
        <f t="shared" si="1502"/>
        <v>17264499</v>
      </c>
      <c r="L297" s="66">
        <f t="shared" si="1502"/>
        <v>510783</v>
      </c>
      <c r="M297" s="66">
        <f t="shared" si="1502"/>
        <v>453350</v>
      </c>
      <c r="N297" s="66">
        <f t="shared" si="1502"/>
        <v>118.73</v>
      </c>
      <c r="O297" s="66">
        <f t="shared" si="1502"/>
        <v>81.790000000000006</v>
      </c>
      <c r="P297" s="66">
        <f t="shared" si="1502"/>
        <v>36.940000000000005</v>
      </c>
      <c r="Q297" s="66">
        <f t="shared" si="1502"/>
        <v>-726635</v>
      </c>
      <c r="R297" s="66">
        <f t="shared" si="1502"/>
        <v>0</v>
      </c>
      <c r="S297" s="66">
        <f t="shared" si="1502"/>
        <v>0</v>
      </c>
      <c r="T297" s="66">
        <f t="shared" si="1502"/>
        <v>0</v>
      </c>
      <c r="U297" s="66">
        <f t="shared" si="1502"/>
        <v>0</v>
      </c>
      <c r="V297" s="66">
        <f t="shared" si="1502"/>
        <v>0</v>
      </c>
      <c r="W297" s="66">
        <f t="shared" si="1502"/>
        <v>0</v>
      </c>
      <c r="X297" s="66">
        <f t="shared" si="1502"/>
        <v>-726635</v>
      </c>
      <c r="Y297" s="66">
        <f t="shared" si="1502"/>
        <v>0</v>
      </c>
      <c r="Z297" s="66">
        <f t="shared" si="1502"/>
        <v>726635</v>
      </c>
      <c r="AA297" s="66">
        <f t="shared" si="1502"/>
        <v>0</v>
      </c>
      <c r="AB297" s="66">
        <f t="shared" si="1502"/>
        <v>726635</v>
      </c>
      <c r="AC297" s="66">
        <f t="shared" si="1502"/>
        <v>0</v>
      </c>
      <c r="AD297" s="66">
        <f t="shared" si="1502"/>
        <v>0</v>
      </c>
      <c r="AE297" s="66">
        <f t="shared" si="1502"/>
        <v>-7267</v>
      </c>
      <c r="AF297" s="66">
        <f t="shared" si="1502"/>
        <v>0</v>
      </c>
      <c r="AG297" s="66">
        <f t="shared" si="1502"/>
        <v>0</v>
      </c>
      <c r="AH297" s="66">
        <f t="shared" si="1502"/>
        <v>0</v>
      </c>
      <c r="AI297" s="66">
        <f t="shared" si="1502"/>
        <v>0</v>
      </c>
      <c r="AJ297" s="66">
        <f t="shared" si="1502"/>
        <v>-0.79</v>
      </c>
      <c r="AK297" s="66">
        <f t="shared" si="1502"/>
        <v>-1.02</v>
      </c>
      <c r="AL297" s="66">
        <f t="shared" si="1502"/>
        <v>0</v>
      </c>
      <c r="AM297" s="66">
        <f t="shared" si="1502"/>
        <v>0</v>
      </c>
      <c r="AN297" s="66">
        <f t="shared" ref="AN297:BD297" si="1503">SUMIF($E$7:$E$278,"=3147",AN$7:AN$278)</f>
        <v>0</v>
      </c>
      <c r="AO297" s="66">
        <f t="shared" si="1503"/>
        <v>0</v>
      </c>
      <c r="AP297" s="66">
        <f t="shared" si="1503"/>
        <v>0</v>
      </c>
      <c r="AQ297" s="66">
        <f t="shared" si="1503"/>
        <v>0</v>
      </c>
      <c r="AR297" s="66">
        <f t="shared" si="1503"/>
        <v>0</v>
      </c>
      <c r="AS297" s="66">
        <f t="shared" si="1503"/>
        <v>-0.79</v>
      </c>
      <c r="AT297" s="66">
        <f t="shared" si="1503"/>
        <v>-1.02</v>
      </c>
      <c r="AU297" s="66">
        <f t="shared" si="1503"/>
        <v>-1.8099999999999998</v>
      </c>
      <c r="AV297" s="66">
        <f t="shared" si="1503"/>
        <v>69299756</v>
      </c>
      <c r="AW297" s="66">
        <f t="shared" si="1503"/>
        <v>50351756</v>
      </c>
      <c r="AX297" s="66">
        <f t="shared" si="1503"/>
        <v>726635</v>
      </c>
      <c r="AY297" s="66">
        <f t="shared" si="1503"/>
        <v>17264499</v>
      </c>
      <c r="AZ297" s="66">
        <f t="shared" si="1503"/>
        <v>503516</v>
      </c>
      <c r="BA297" s="66">
        <f t="shared" si="1503"/>
        <v>453350</v>
      </c>
      <c r="BB297" s="66">
        <f t="shared" si="1503"/>
        <v>116.92</v>
      </c>
      <c r="BC297" s="66">
        <f t="shared" si="1503"/>
        <v>81.000000000000014</v>
      </c>
      <c r="BD297" s="66">
        <f t="shared" si="1503"/>
        <v>35.920000000000009</v>
      </c>
    </row>
    <row r="298" spans="7:56" x14ac:dyDescent="0.25">
      <c r="G298" s="65">
        <v>3150</v>
      </c>
      <c r="H298" s="66">
        <f t="shared" ref="H298:AM298" si="1504">SUMIF($E$7:$E$278,"=3150",H$7:H$278)</f>
        <v>19976624</v>
      </c>
      <c r="I298" s="66">
        <f t="shared" si="1504"/>
        <v>14730593</v>
      </c>
      <c r="J298" s="66">
        <f t="shared" si="1504"/>
        <v>0</v>
      </c>
      <c r="K298" s="66">
        <f t="shared" si="1504"/>
        <v>4978941</v>
      </c>
      <c r="L298" s="66">
        <f t="shared" si="1504"/>
        <v>147306</v>
      </c>
      <c r="M298" s="66">
        <f t="shared" si="1504"/>
        <v>119784</v>
      </c>
      <c r="N298" s="66">
        <f t="shared" si="1504"/>
        <v>23.7605</v>
      </c>
      <c r="O298" s="66">
        <f t="shared" si="1504"/>
        <v>21.389200000000002</v>
      </c>
      <c r="P298" s="66">
        <f t="shared" si="1504"/>
        <v>2.3712999999999997</v>
      </c>
      <c r="Q298" s="66">
        <f t="shared" si="1504"/>
        <v>-238323</v>
      </c>
      <c r="R298" s="66">
        <f t="shared" si="1504"/>
        <v>0</v>
      </c>
      <c r="S298" s="66">
        <f t="shared" si="1504"/>
        <v>0</v>
      </c>
      <c r="T298" s="66">
        <f t="shared" si="1504"/>
        <v>0</v>
      </c>
      <c r="U298" s="66">
        <f t="shared" si="1504"/>
        <v>0</v>
      </c>
      <c r="V298" s="66">
        <f t="shared" si="1504"/>
        <v>0</v>
      </c>
      <c r="W298" s="66">
        <f t="shared" si="1504"/>
        <v>0</v>
      </c>
      <c r="X298" s="66">
        <f t="shared" si="1504"/>
        <v>-238323</v>
      </c>
      <c r="Y298" s="66">
        <f t="shared" si="1504"/>
        <v>0</v>
      </c>
      <c r="Z298" s="66">
        <f t="shared" si="1504"/>
        <v>238323</v>
      </c>
      <c r="AA298" s="66">
        <f t="shared" si="1504"/>
        <v>0</v>
      </c>
      <c r="AB298" s="66">
        <f t="shared" si="1504"/>
        <v>238323</v>
      </c>
      <c r="AC298" s="66">
        <f t="shared" si="1504"/>
        <v>0</v>
      </c>
      <c r="AD298" s="66">
        <f t="shared" si="1504"/>
        <v>0</v>
      </c>
      <c r="AE298" s="66">
        <f t="shared" si="1504"/>
        <v>-2384</v>
      </c>
      <c r="AF298" s="66">
        <f t="shared" si="1504"/>
        <v>0</v>
      </c>
      <c r="AG298" s="66">
        <f t="shared" si="1504"/>
        <v>0</v>
      </c>
      <c r="AH298" s="66">
        <f t="shared" si="1504"/>
        <v>0</v>
      </c>
      <c r="AI298" s="66">
        <f t="shared" si="1504"/>
        <v>0</v>
      </c>
      <c r="AJ298" s="66">
        <f t="shared" si="1504"/>
        <v>-0.34</v>
      </c>
      <c r="AK298" s="66">
        <f t="shared" si="1504"/>
        <v>0</v>
      </c>
      <c r="AL298" s="66">
        <f t="shared" si="1504"/>
        <v>0</v>
      </c>
      <c r="AM298" s="66">
        <f t="shared" si="1504"/>
        <v>0</v>
      </c>
      <c r="AN298" s="66">
        <f t="shared" ref="AN298:BD298" si="1505">SUMIF($E$7:$E$278,"=3150",AN$7:AN$278)</f>
        <v>0</v>
      </c>
      <c r="AO298" s="66">
        <f t="shared" si="1505"/>
        <v>0</v>
      </c>
      <c r="AP298" s="66">
        <f t="shared" si="1505"/>
        <v>0</v>
      </c>
      <c r="AQ298" s="66">
        <f t="shared" si="1505"/>
        <v>0</v>
      </c>
      <c r="AR298" s="66">
        <f t="shared" si="1505"/>
        <v>0</v>
      </c>
      <c r="AS298" s="66">
        <f t="shared" si="1505"/>
        <v>-0.34</v>
      </c>
      <c r="AT298" s="66">
        <f t="shared" si="1505"/>
        <v>0</v>
      </c>
      <c r="AU298" s="66">
        <f t="shared" si="1505"/>
        <v>-0.34</v>
      </c>
      <c r="AV298" s="66">
        <f t="shared" si="1505"/>
        <v>19974240</v>
      </c>
      <c r="AW298" s="66">
        <f t="shared" si="1505"/>
        <v>14492270</v>
      </c>
      <c r="AX298" s="66">
        <f t="shared" si="1505"/>
        <v>238323</v>
      </c>
      <c r="AY298" s="66">
        <f t="shared" si="1505"/>
        <v>4978941</v>
      </c>
      <c r="AZ298" s="66">
        <f t="shared" si="1505"/>
        <v>144922</v>
      </c>
      <c r="BA298" s="66">
        <f t="shared" si="1505"/>
        <v>119784</v>
      </c>
      <c r="BB298" s="66">
        <f t="shared" si="1505"/>
        <v>23.420500000000001</v>
      </c>
      <c r="BC298" s="66">
        <f t="shared" si="1505"/>
        <v>21.049200000000003</v>
      </c>
      <c r="BD298" s="66">
        <f t="shared" si="1505"/>
        <v>2.3712999999999997</v>
      </c>
    </row>
    <row r="299" spans="7:56" x14ac:dyDescent="0.25">
      <c r="G299" s="65">
        <v>3231</v>
      </c>
      <c r="H299" s="66">
        <f t="shared" ref="H299:AM299" si="1506">SUMIF($E$7:$E$278,"=3231",H$7:H$278)</f>
        <v>0</v>
      </c>
      <c r="I299" s="66">
        <f t="shared" si="1506"/>
        <v>0</v>
      </c>
      <c r="J299" s="66">
        <f t="shared" si="1506"/>
        <v>0</v>
      </c>
      <c r="K299" s="66">
        <f t="shared" si="1506"/>
        <v>0</v>
      </c>
      <c r="L299" s="66">
        <f t="shared" si="1506"/>
        <v>0</v>
      </c>
      <c r="M299" s="66">
        <f t="shared" si="1506"/>
        <v>0</v>
      </c>
      <c r="N299" s="66">
        <f t="shared" si="1506"/>
        <v>0</v>
      </c>
      <c r="O299" s="66">
        <f t="shared" si="1506"/>
        <v>0</v>
      </c>
      <c r="P299" s="66">
        <f t="shared" si="1506"/>
        <v>0</v>
      </c>
      <c r="Q299" s="66">
        <f t="shared" si="1506"/>
        <v>0</v>
      </c>
      <c r="R299" s="66">
        <f t="shared" si="1506"/>
        <v>0</v>
      </c>
      <c r="S299" s="66">
        <f t="shared" si="1506"/>
        <v>0</v>
      </c>
      <c r="T299" s="66">
        <f t="shared" si="1506"/>
        <v>0</v>
      </c>
      <c r="U299" s="66">
        <f t="shared" si="1506"/>
        <v>0</v>
      </c>
      <c r="V299" s="66">
        <f t="shared" si="1506"/>
        <v>0</v>
      </c>
      <c r="W299" s="66">
        <f t="shared" si="1506"/>
        <v>0</v>
      </c>
      <c r="X299" s="66">
        <f t="shared" si="1506"/>
        <v>0</v>
      </c>
      <c r="Y299" s="66">
        <f t="shared" si="1506"/>
        <v>0</v>
      </c>
      <c r="Z299" s="66">
        <f t="shared" si="1506"/>
        <v>0</v>
      </c>
      <c r="AA299" s="66">
        <f t="shared" si="1506"/>
        <v>0</v>
      </c>
      <c r="AB299" s="66">
        <f t="shared" si="1506"/>
        <v>0</v>
      </c>
      <c r="AC299" s="66">
        <f t="shared" si="1506"/>
        <v>0</v>
      </c>
      <c r="AD299" s="66">
        <f t="shared" si="1506"/>
        <v>0</v>
      </c>
      <c r="AE299" s="66">
        <f t="shared" si="1506"/>
        <v>0</v>
      </c>
      <c r="AF299" s="66">
        <f t="shared" si="1506"/>
        <v>0</v>
      </c>
      <c r="AG299" s="66">
        <f t="shared" si="1506"/>
        <v>0</v>
      </c>
      <c r="AH299" s="66">
        <f t="shared" si="1506"/>
        <v>0</v>
      </c>
      <c r="AI299" s="66">
        <f t="shared" si="1506"/>
        <v>0</v>
      </c>
      <c r="AJ299" s="66">
        <f t="shared" si="1506"/>
        <v>0</v>
      </c>
      <c r="AK299" s="66">
        <f t="shared" si="1506"/>
        <v>0</v>
      </c>
      <c r="AL299" s="66">
        <f t="shared" si="1506"/>
        <v>0</v>
      </c>
      <c r="AM299" s="66">
        <f t="shared" si="1506"/>
        <v>0</v>
      </c>
      <c r="AN299" s="66">
        <f t="shared" ref="AN299:BD299" si="1507">SUMIF($E$7:$E$278,"=3231",AN$7:AN$278)</f>
        <v>0</v>
      </c>
      <c r="AO299" s="66">
        <f t="shared" si="1507"/>
        <v>0</v>
      </c>
      <c r="AP299" s="66">
        <f t="shared" si="1507"/>
        <v>0</v>
      </c>
      <c r="AQ299" s="66">
        <f t="shared" si="1507"/>
        <v>0</v>
      </c>
      <c r="AR299" s="66">
        <f t="shared" si="1507"/>
        <v>0</v>
      </c>
      <c r="AS299" s="66">
        <f t="shared" si="1507"/>
        <v>0</v>
      </c>
      <c r="AT299" s="66">
        <f t="shared" si="1507"/>
        <v>0</v>
      </c>
      <c r="AU299" s="66">
        <f t="shared" si="1507"/>
        <v>0</v>
      </c>
      <c r="AV299" s="66">
        <f t="shared" si="1507"/>
        <v>0</v>
      </c>
      <c r="AW299" s="66">
        <f t="shared" si="1507"/>
        <v>0</v>
      </c>
      <c r="AX299" s="66">
        <f t="shared" si="1507"/>
        <v>0</v>
      </c>
      <c r="AY299" s="66">
        <f t="shared" si="1507"/>
        <v>0</v>
      </c>
      <c r="AZ299" s="66">
        <f t="shared" si="1507"/>
        <v>0</v>
      </c>
      <c r="BA299" s="66">
        <f t="shared" si="1507"/>
        <v>0</v>
      </c>
      <c r="BB299" s="66">
        <f t="shared" si="1507"/>
        <v>0</v>
      </c>
      <c r="BC299" s="66">
        <f t="shared" si="1507"/>
        <v>0</v>
      </c>
      <c r="BD299" s="66">
        <f t="shared" si="1507"/>
        <v>0</v>
      </c>
    </row>
    <row r="300" spans="7:56" x14ac:dyDescent="0.25">
      <c r="G300" s="65">
        <v>3233</v>
      </c>
      <c r="H300" s="66">
        <f t="shared" ref="H300:AM300" si="1508">SUMIF($E$7:$E$278,"=3233",H$7:H$278)</f>
        <v>0</v>
      </c>
      <c r="I300" s="66">
        <f t="shared" si="1508"/>
        <v>0</v>
      </c>
      <c r="J300" s="66">
        <f t="shared" si="1508"/>
        <v>0</v>
      </c>
      <c r="K300" s="66">
        <f t="shared" si="1508"/>
        <v>0</v>
      </c>
      <c r="L300" s="66">
        <f t="shared" si="1508"/>
        <v>0</v>
      </c>
      <c r="M300" s="66">
        <f t="shared" si="1508"/>
        <v>0</v>
      </c>
      <c r="N300" s="66">
        <f t="shared" si="1508"/>
        <v>0</v>
      </c>
      <c r="O300" s="66">
        <f t="shared" si="1508"/>
        <v>0</v>
      </c>
      <c r="P300" s="66">
        <f t="shared" si="1508"/>
        <v>0</v>
      </c>
      <c r="Q300" s="66">
        <f t="shared" si="1508"/>
        <v>0</v>
      </c>
      <c r="R300" s="66">
        <f t="shared" si="1508"/>
        <v>0</v>
      </c>
      <c r="S300" s="66">
        <f t="shared" si="1508"/>
        <v>0</v>
      </c>
      <c r="T300" s="66">
        <f t="shared" si="1508"/>
        <v>0</v>
      </c>
      <c r="U300" s="66">
        <f t="shared" si="1508"/>
        <v>0</v>
      </c>
      <c r="V300" s="66">
        <f t="shared" si="1508"/>
        <v>0</v>
      </c>
      <c r="W300" s="66">
        <f t="shared" si="1508"/>
        <v>0</v>
      </c>
      <c r="X300" s="66">
        <f t="shared" si="1508"/>
        <v>0</v>
      </c>
      <c r="Y300" s="66">
        <f t="shared" si="1508"/>
        <v>0</v>
      </c>
      <c r="Z300" s="66">
        <f t="shared" si="1508"/>
        <v>0</v>
      </c>
      <c r="AA300" s="66">
        <f t="shared" si="1508"/>
        <v>0</v>
      </c>
      <c r="AB300" s="66">
        <f t="shared" si="1508"/>
        <v>0</v>
      </c>
      <c r="AC300" s="66">
        <f t="shared" si="1508"/>
        <v>0</v>
      </c>
      <c r="AD300" s="66">
        <f t="shared" si="1508"/>
        <v>0</v>
      </c>
      <c r="AE300" s="66">
        <f t="shared" si="1508"/>
        <v>0</v>
      </c>
      <c r="AF300" s="66">
        <f t="shared" si="1508"/>
        <v>0</v>
      </c>
      <c r="AG300" s="66">
        <f t="shared" si="1508"/>
        <v>0</v>
      </c>
      <c r="AH300" s="66">
        <f t="shared" si="1508"/>
        <v>0</v>
      </c>
      <c r="AI300" s="66">
        <f t="shared" si="1508"/>
        <v>0</v>
      </c>
      <c r="AJ300" s="66">
        <f t="shared" si="1508"/>
        <v>0</v>
      </c>
      <c r="AK300" s="66">
        <f t="shared" si="1508"/>
        <v>0</v>
      </c>
      <c r="AL300" s="66">
        <f t="shared" si="1508"/>
        <v>0</v>
      </c>
      <c r="AM300" s="66">
        <f t="shared" si="1508"/>
        <v>0</v>
      </c>
      <c r="AN300" s="66">
        <f t="shared" ref="AN300:BD300" si="1509">SUMIF($E$7:$E$278,"=3233",AN$7:AN$278)</f>
        <v>0</v>
      </c>
      <c r="AO300" s="66">
        <f t="shared" si="1509"/>
        <v>0</v>
      </c>
      <c r="AP300" s="66">
        <f t="shared" si="1509"/>
        <v>0</v>
      </c>
      <c r="AQ300" s="66">
        <f t="shared" si="1509"/>
        <v>0</v>
      </c>
      <c r="AR300" s="66">
        <f t="shared" si="1509"/>
        <v>0</v>
      </c>
      <c r="AS300" s="66">
        <f t="shared" si="1509"/>
        <v>0</v>
      </c>
      <c r="AT300" s="66">
        <f t="shared" si="1509"/>
        <v>0</v>
      </c>
      <c r="AU300" s="66">
        <f t="shared" si="1509"/>
        <v>0</v>
      </c>
      <c r="AV300" s="66">
        <f t="shared" si="1509"/>
        <v>0</v>
      </c>
      <c r="AW300" s="66">
        <f t="shared" si="1509"/>
        <v>0</v>
      </c>
      <c r="AX300" s="66">
        <f t="shared" si="1509"/>
        <v>0</v>
      </c>
      <c r="AY300" s="66">
        <f t="shared" si="1509"/>
        <v>0</v>
      </c>
      <c r="AZ300" s="66">
        <f t="shared" si="1509"/>
        <v>0</v>
      </c>
      <c r="BA300" s="66">
        <f t="shared" si="1509"/>
        <v>0</v>
      </c>
      <c r="BB300" s="66">
        <f t="shared" si="1509"/>
        <v>0</v>
      </c>
      <c r="BC300" s="66">
        <f t="shared" si="1509"/>
        <v>0</v>
      </c>
      <c r="BD300" s="66">
        <f t="shared" si="1509"/>
        <v>0</v>
      </c>
    </row>
  </sheetData>
  <autoFilter ref="A6:BD279" xr:uid="{4A92A127-9E2E-4CB9-BBC1-C874FD25E4FB}"/>
  <mergeCells count="21">
    <mergeCell ref="AV4:AV5"/>
    <mergeCell ref="AW4:BA4"/>
    <mergeCell ref="AN4:AO4"/>
    <mergeCell ref="AP4:AQ4"/>
    <mergeCell ref="BB4:BD4"/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N4:N5"/>
    <mergeCell ref="O4:P4"/>
    <mergeCell ref="AJ4:AK4"/>
    <mergeCell ref="AS4:AU4"/>
  </mergeCells>
  <conditionalFormatting sqref="H7:M23 N10:P10 N14:P14 N17:P17 N20:P20 N23:P23 H24:L25 M25 N26:P26 H26:M90 N30:P30 N34:P34 N37:P37 N41:P41 N44:P44 N47:P47 N51:P51 N54:P54 N59:P59 N62:P62 N66:P66 N71:P71 N76:P76 N80:P80 N85:P85 N90:P90 I91:J92 H91:H98 I93:I95">
    <cfRule type="cellIs" dxfId="1" priority="2" operator="lessThan">
      <formula>0</formula>
    </cfRule>
  </conditionalFormatting>
  <conditionalFormatting sqref="K91:M98 I96:J98 H99:P99 H100:M103 H104:P104 H105:M108 H109:P109 H110:M113 H114:P114 H115:M118 H119:P119 H120:M123 H124:P124 H125:M126 H127:P127 H128:M129 H130:P130 H131:M133 H134:P134 H135:M136 H137:P137 H138:M142 H143:P143 H144:M148 H149:P149 H150:M155 H156:P156 H157:M161 H162:P162 H163 J163 K163:M172 H164:J172 H173:P173 H174:M184 H185:P185 H186:M193 H194:P194 H195:M197 H198:P198 H199:M202 H203:P203 H204:M209 H210:P210 H211:M216 H217:P217 H218:M224 H225:P225 H226:M231 H232:P232 H233:M235 H236:P236 H237:M239 H240:P240 H241:M243 H244:P244 H245:M247 H248:P248 H249:M251 H252:P252 H253:M254 H255:P255 H256:M258 H259:P259 H260:M261 H262:P262 H263:M264 H265:P265 H266:M267 H268:P268 H269:M271 H272:P272 H273:M276 H277:P277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dimension ref="A1:EQ281"/>
  <sheetViews>
    <sheetView showGridLines="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AF1" sqref="AF1:EQ1048576"/>
    </sheetView>
  </sheetViews>
  <sheetFormatPr defaultRowHeight="15" x14ac:dyDescent="0.25"/>
  <cols>
    <col min="1" max="1" width="7" style="3" customWidth="1"/>
    <col min="2" max="2" width="12" style="3" customWidth="1"/>
    <col min="3" max="3" width="9.140625" style="3"/>
    <col min="4" max="4" width="55" style="3" customWidth="1"/>
    <col min="5" max="5" width="9.140625" style="18"/>
    <col min="6" max="7" width="15.7109375" style="3" customWidth="1"/>
    <col min="8" max="8" width="13.5703125" style="3" customWidth="1"/>
    <col min="9" max="9" width="9.140625" style="42"/>
    <col min="11" max="11" width="11" style="42" customWidth="1"/>
    <col min="12" max="12" width="10.7109375" style="42" customWidth="1"/>
    <col min="13" max="13" width="10.5703125" style="42" customWidth="1"/>
    <col min="14" max="19" width="9.140625" style="42"/>
    <col min="20" max="20" width="9.5703125" style="42" customWidth="1"/>
    <col min="21" max="21" width="10.42578125" style="42" customWidth="1"/>
    <col min="22" max="22" width="9.85546875" style="42" customWidth="1"/>
    <col min="23" max="23" width="10.85546875" style="42" customWidth="1"/>
    <col min="24" max="24" width="9.140625" style="42"/>
    <col min="25" max="25" width="10.85546875" style="42" customWidth="1"/>
    <col min="26" max="26" width="11.85546875" style="56" customWidth="1"/>
    <col min="27" max="27" width="10.7109375" style="56" customWidth="1"/>
    <col min="28" max="28" width="12.28515625" style="56" customWidth="1"/>
    <col min="29" max="29" width="11.7109375" style="56" customWidth="1"/>
    <col min="30" max="31" width="10.7109375" style="56" customWidth="1"/>
    <col min="32" max="32" width="13.5703125" style="3" hidden="1" customWidth="1"/>
    <col min="33" max="33" width="0" style="42" hidden="1" customWidth="1"/>
    <col min="34" max="34" width="0" hidden="1" customWidth="1"/>
    <col min="35" max="35" width="11" style="42" hidden="1" customWidth="1"/>
    <col min="36" max="36" width="10.7109375" style="42" hidden="1" customWidth="1"/>
    <col min="37" max="37" width="10.5703125" style="42" hidden="1" customWidth="1"/>
    <col min="38" max="43" width="0" style="42" hidden="1" customWidth="1"/>
    <col min="44" max="44" width="9.5703125" style="86" hidden="1" customWidth="1"/>
    <col min="45" max="45" width="10.42578125" style="86" hidden="1" customWidth="1"/>
    <col min="46" max="46" width="0" style="42" hidden="1" customWidth="1"/>
    <col min="47" max="47" width="10.85546875" style="42" hidden="1" customWidth="1"/>
    <col min="48" max="48" width="11.85546875" style="83" hidden="1" customWidth="1"/>
    <col min="49" max="49" width="10.7109375" style="83" hidden="1" customWidth="1"/>
    <col min="50" max="50" width="12.28515625" style="83" hidden="1" customWidth="1"/>
    <col min="51" max="52" width="9.140625" style="91" hidden="1" customWidth="1"/>
    <col min="53" max="53" width="13.5703125" style="3" hidden="1" customWidth="1"/>
    <col min="54" max="54" width="0" style="42" hidden="1" customWidth="1"/>
    <col min="55" max="55" width="0" hidden="1" customWidth="1"/>
    <col min="56" max="56" width="11" style="42" hidden="1" customWidth="1"/>
    <col min="57" max="57" width="10.7109375" style="42" hidden="1" customWidth="1"/>
    <col min="58" max="58" width="10.5703125" style="42" hidden="1" customWidth="1"/>
    <col min="59" max="64" width="0" style="42" hidden="1" customWidth="1"/>
    <col min="65" max="65" width="9.5703125" style="86" hidden="1" customWidth="1"/>
    <col min="66" max="66" width="10.42578125" style="86" hidden="1" customWidth="1"/>
    <col min="67" max="67" width="0" style="42" hidden="1" customWidth="1"/>
    <col min="68" max="68" width="10.85546875" style="42" hidden="1" customWidth="1"/>
    <col min="69" max="69" width="11.85546875" style="83" hidden="1" customWidth="1"/>
    <col min="70" max="70" width="10.7109375" style="83" hidden="1" customWidth="1"/>
    <col min="71" max="71" width="12.28515625" style="83" hidden="1" customWidth="1"/>
    <col min="72" max="72" width="13.5703125" style="3" hidden="1" customWidth="1"/>
    <col min="73" max="73" width="0" style="42" hidden="1" customWidth="1"/>
    <col min="74" max="74" width="0" hidden="1" customWidth="1"/>
    <col min="75" max="75" width="11" style="42" hidden="1" customWidth="1"/>
    <col min="76" max="76" width="10.7109375" style="42" hidden="1" customWidth="1"/>
    <col min="77" max="77" width="10.5703125" style="42" hidden="1" customWidth="1"/>
    <col min="78" max="81" width="0" style="42" hidden="1" customWidth="1"/>
    <col min="82" max="83" width="9.85546875" style="42" hidden="1" customWidth="1"/>
    <col min="84" max="84" width="9.5703125" style="86" hidden="1" customWidth="1"/>
    <col min="85" max="85" width="10.42578125" style="86" hidden="1" customWidth="1"/>
    <col min="86" max="86" width="0" style="42" hidden="1" customWidth="1"/>
    <col min="87" max="87" width="10.85546875" style="42" hidden="1" customWidth="1"/>
    <col min="88" max="88" width="11.85546875" style="83" hidden="1" customWidth="1"/>
    <col min="89" max="89" width="10.7109375" style="83" hidden="1" customWidth="1"/>
    <col min="90" max="90" width="12.28515625" style="83" hidden="1" customWidth="1"/>
    <col min="91" max="91" width="13.5703125" style="3" hidden="1" customWidth="1"/>
    <col min="92" max="92" width="0" style="42" hidden="1" customWidth="1"/>
    <col min="93" max="93" width="0" hidden="1" customWidth="1"/>
    <col min="94" max="94" width="11" style="42" hidden="1" customWidth="1"/>
    <col min="95" max="95" width="10.7109375" style="42" hidden="1" customWidth="1"/>
    <col min="96" max="96" width="10.5703125" style="42" hidden="1" customWidth="1"/>
    <col min="97" max="100" width="0" style="42" hidden="1" customWidth="1"/>
    <col min="101" max="102" width="9.85546875" style="42" hidden="1" customWidth="1"/>
    <col min="103" max="103" width="9.5703125" style="86" hidden="1" customWidth="1"/>
    <col min="104" max="104" width="10.42578125" style="86" hidden="1" customWidth="1"/>
    <col min="105" max="105" width="0" style="42" hidden="1" customWidth="1"/>
    <col min="106" max="106" width="10.85546875" style="42" hidden="1" customWidth="1"/>
    <col min="107" max="107" width="11.85546875" style="83" hidden="1" customWidth="1"/>
    <col min="108" max="108" width="10.7109375" style="83" hidden="1" customWidth="1"/>
    <col min="109" max="109" width="12.28515625" style="83" hidden="1" customWidth="1"/>
    <col min="110" max="110" width="13.5703125" style="3" hidden="1" customWidth="1"/>
    <col min="111" max="111" width="0" style="42" hidden="1" customWidth="1"/>
    <col min="112" max="112" width="0" hidden="1" customWidth="1"/>
    <col min="113" max="113" width="11" style="42" hidden="1" customWidth="1"/>
    <col min="114" max="114" width="10.7109375" style="42" hidden="1" customWidth="1"/>
    <col min="115" max="115" width="10.5703125" style="42" hidden="1" customWidth="1"/>
    <col min="116" max="119" width="0" style="42" hidden="1" customWidth="1"/>
    <col min="120" max="121" width="9.85546875" style="42" hidden="1" customWidth="1"/>
    <col min="122" max="122" width="9.5703125" style="86" hidden="1" customWidth="1"/>
    <col min="123" max="123" width="10.42578125" style="86" hidden="1" customWidth="1"/>
    <col min="124" max="124" width="0" style="42" hidden="1" customWidth="1"/>
    <col min="125" max="125" width="10.85546875" style="42" hidden="1" customWidth="1"/>
    <col min="126" max="126" width="11.85546875" style="83" hidden="1" customWidth="1"/>
    <col min="127" max="127" width="10.7109375" style="83" hidden="1" customWidth="1"/>
    <col min="128" max="128" width="12.28515625" style="83" hidden="1" customWidth="1"/>
    <col min="129" max="129" width="13.5703125" style="3" hidden="1" customWidth="1"/>
    <col min="130" max="130" width="0" style="42" hidden="1" customWidth="1"/>
    <col min="131" max="131" width="0" hidden="1" customWidth="1"/>
    <col min="132" max="132" width="11" style="42" hidden="1" customWidth="1"/>
    <col min="133" max="133" width="10.7109375" style="42" hidden="1" customWidth="1"/>
    <col min="134" max="134" width="10.5703125" style="42" hidden="1" customWidth="1"/>
    <col min="135" max="138" width="0" style="42" hidden="1" customWidth="1"/>
    <col min="139" max="140" width="9.85546875" style="42" hidden="1" customWidth="1"/>
    <col min="141" max="141" width="9.5703125" style="86" hidden="1" customWidth="1"/>
    <col min="142" max="142" width="10.42578125" style="86" hidden="1" customWidth="1"/>
    <col min="143" max="143" width="0" style="42" hidden="1" customWidth="1"/>
    <col min="144" max="144" width="10.85546875" style="42" hidden="1" customWidth="1"/>
    <col min="145" max="145" width="11.85546875" style="83" hidden="1" customWidth="1"/>
    <col min="146" max="146" width="10.7109375" style="83" hidden="1" customWidth="1"/>
    <col min="147" max="147" width="12.28515625" style="83" hidden="1" customWidth="1"/>
  </cols>
  <sheetData>
    <row r="1" spans="1:147" x14ac:dyDescent="0.25">
      <c r="T1" s="56"/>
      <c r="U1" s="56"/>
      <c r="V1" s="56"/>
      <c r="W1" s="56"/>
      <c r="AR1" s="83"/>
      <c r="AS1" s="83"/>
      <c r="BM1" s="83"/>
      <c r="BN1" s="83"/>
      <c r="CF1" s="83"/>
      <c r="CG1" s="83"/>
      <c r="CY1" s="83"/>
      <c r="CZ1" s="83"/>
      <c r="DR1" s="83"/>
      <c r="DS1" s="83"/>
      <c r="EK1" s="83"/>
      <c r="EL1" s="83"/>
    </row>
    <row r="2" spans="1:147" ht="15.75" x14ac:dyDescent="0.25">
      <c r="A2" s="41" t="s">
        <v>217</v>
      </c>
      <c r="B2" s="1"/>
      <c r="C2" s="1"/>
      <c r="D2"/>
      <c r="E2" s="1"/>
      <c r="F2" s="4"/>
      <c r="G2" s="4"/>
      <c r="H2" s="164" t="s">
        <v>218</v>
      </c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50" t="s">
        <v>234</v>
      </c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BA2" s="165" t="s">
        <v>241</v>
      </c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49" t="s">
        <v>245</v>
      </c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66" t="s">
        <v>251</v>
      </c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36" t="s">
        <v>252</v>
      </c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64" t="s">
        <v>253</v>
      </c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</row>
    <row r="3" spans="1:147" ht="36" customHeight="1" x14ac:dyDescent="0.25">
      <c r="A3" s="1"/>
      <c r="B3" s="1"/>
      <c r="C3" s="1"/>
      <c r="D3"/>
      <c r="E3" s="1"/>
      <c r="F3" s="11"/>
      <c r="G3" s="11"/>
      <c r="H3" s="137" t="s">
        <v>199</v>
      </c>
      <c r="I3" s="138" t="s">
        <v>200</v>
      </c>
      <c r="J3" s="139" t="s">
        <v>201</v>
      </c>
      <c r="K3" s="139"/>
      <c r="L3" s="139"/>
      <c r="M3" s="139"/>
      <c r="N3" s="140" t="s">
        <v>202</v>
      </c>
      <c r="O3" s="141" t="s">
        <v>203</v>
      </c>
      <c r="P3" s="138" t="s">
        <v>204</v>
      </c>
      <c r="Q3" s="142"/>
      <c r="R3" s="142"/>
      <c r="S3" s="141" t="s">
        <v>203</v>
      </c>
      <c r="T3" s="151" t="s">
        <v>248</v>
      </c>
      <c r="U3" s="152"/>
      <c r="V3" s="154" t="s">
        <v>249</v>
      </c>
      <c r="W3" s="155"/>
      <c r="X3" s="145" t="s">
        <v>225</v>
      </c>
      <c r="Y3" s="145"/>
      <c r="Z3" s="146"/>
      <c r="AA3" s="146"/>
      <c r="AB3" s="146"/>
      <c r="AC3" s="156" t="s">
        <v>226</v>
      </c>
      <c r="AD3" s="156"/>
      <c r="AE3" s="157"/>
      <c r="AF3" s="137" t="s">
        <v>199</v>
      </c>
      <c r="AG3" s="138" t="s">
        <v>200</v>
      </c>
      <c r="AH3" s="139" t="s">
        <v>201</v>
      </c>
      <c r="AI3" s="139"/>
      <c r="AJ3" s="139"/>
      <c r="AK3" s="139"/>
      <c r="AL3" s="140" t="s">
        <v>202</v>
      </c>
      <c r="AM3" s="141" t="s">
        <v>203</v>
      </c>
      <c r="AN3" s="138" t="s">
        <v>204</v>
      </c>
      <c r="AO3" s="142"/>
      <c r="AP3" s="142"/>
      <c r="AQ3" s="141" t="s">
        <v>203</v>
      </c>
      <c r="AR3" s="143" t="s">
        <v>247</v>
      </c>
      <c r="AS3" s="144"/>
      <c r="AT3" s="145" t="s">
        <v>238</v>
      </c>
      <c r="AU3" s="145"/>
      <c r="AV3" s="146"/>
      <c r="AW3" s="146"/>
      <c r="AX3" s="146"/>
      <c r="BA3" s="137" t="s">
        <v>199</v>
      </c>
      <c r="BB3" s="138" t="s">
        <v>200</v>
      </c>
      <c r="BC3" s="139" t="s">
        <v>201</v>
      </c>
      <c r="BD3" s="139"/>
      <c r="BE3" s="139"/>
      <c r="BF3" s="139"/>
      <c r="BG3" s="140" t="s">
        <v>202</v>
      </c>
      <c r="BH3" s="141" t="s">
        <v>203</v>
      </c>
      <c r="BI3" s="138" t="s">
        <v>204</v>
      </c>
      <c r="BJ3" s="142"/>
      <c r="BK3" s="142"/>
      <c r="BL3" s="141" t="s">
        <v>203</v>
      </c>
      <c r="BM3" s="143" t="s">
        <v>246</v>
      </c>
      <c r="BN3" s="144"/>
      <c r="BO3" s="145" t="s">
        <v>242</v>
      </c>
      <c r="BP3" s="145"/>
      <c r="BQ3" s="146"/>
      <c r="BR3" s="146"/>
      <c r="BS3" s="146"/>
      <c r="BT3" s="137" t="s">
        <v>199</v>
      </c>
      <c r="BU3" s="138" t="s">
        <v>200</v>
      </c>
      <c r="BV3" s="139" t="s">
        <v>201</v>
      </c>
      <c r="BW3" s="139"/>
      <c r="BX3" s="139"/>
      <c r="BY3" s="139"/>
      <c r="BZ3" s="140" t="s">
        <v>202</v>
      </c>
      <c r="CA3" s="141" t="s">
        <v>203</v>
      </c>
      <c r="CB3" s="138" t="s">
        <v>204</v>
      </c>
      <c r="CC3" s="142"/>
      <c r="CD3" s="142"/>
      <c r="CE3" s="141" t="s">
        <v>203</v>
      </c>
      <c r="CF3" s="143" t="s">
        <v>246</v>
      </c>
      <c r="CG3" s="144"/>
      <c r="CH3" s="145" t="s">
        <v>242</v>
      </c>
      <c r="CI3" s="145"/>
      <c r="CJ3" s="146"/>
      <c r="CK3" s="146"/>
      <c r="CL3" s="146"/>
      <c r="CM3" s="137" t="s">
        <v>199</v>
      </c>
      <c r="CN3" s="138" t="s">
        <v>200</v>
      </c>
      <c r="CO3" s="139" t="s">
        <v>201</v>
      </c>
      <c r="CP3" s="139"/>
      <c r="CQ3" s="139"/>
      <c r="CR3" s="139"/>
      <c r="CS3" s="140" t="s">
        <v>202</v>
      </c>
      <c r="CT3" s="141" t="s">
        <v>203</v>
      </c>
      <c r="CU3" s="138" t="s">
        <v>204</v>
      </c>
      <c r="CV3" s="142"/>
      <c r="CW3" s="142"/>
      <c r="CX3" s="141" t="s">
        <v>203</v>
      </c>
      <c r="CY3" s="143" t="s">
        <v>246</v>
      </c>
      <c r="CZ3" s="144"/>
      <c r="DA3" s="145" t="s">
        <v>242</v>
      </c>
      <c r="DB3" s="145"/>
      <c r="DC3" s="146"/>
      <c r="DD3" s="146"/>
      <c r="DE3" s="146"/>
      <c r="DF3" s="137" t="s">
        <v>199</v>
      </c>
      <c r="DG3" s="138" t="s">
        <v>200</v>
      </c>
      <c r="DH3" s="139" t="s">
        <v>201</v>
      </c>
      <c r="DI3" s="139"/>
      <c r="DJ3" s="139"/>
      <c r="DK3" s="139"/>
      <c r="DL3" s="140" t="s">
        <v>202</v>
      </c>
      <c r="DM3" s="141" t="s">
        <v>203</v>
      </c>
      <c r="DN3" s="138" t="s">
        <v>204</v>
      </c>
      <c r="DO3" s="142"/>
      <c r="DP3" s="142"/>
      <c r="DQ3" s="141" t="s">
        <v>203</v>
      </c>
      <c r="DR3" s="143" t="s">
        <v>246</v>
      </c>
      <c r="DS3" s="144"/>
      <c r="DT3" s="145" t="s">
        <v>242</v>
      </c>
      <c r="DU3" s="145"/>
      <c r="DV3" s="146"/>
      <c r="DW3" s="146"/>
      <c r="DX3" s="146"/>
      <c r="DY3" s="137" t="s">
        <v>199</v>
      </c>
      <c r="DZ3" s="138" t="s">
        <v>200</v>
      </c>
      <c r="EA3" s="139" t="s">
        <v>201</v>
      </c>
      <c r="EB3" s="139"/>
      <c r="EC3" s="139"/>
      <c r="ED3" s="139"/>
      <c r="EE3" s="140" t="s">
        <v>202</v>
      </c>
      <c r="EF3" s="141" t="s">
        <v>203</v>
      </c>
      <c r="EG3" s="138" t="s">
        <v>204</v>
      </c>
      <c r="EH3" s="142"/>
      <c r="EI3" s="142"/>
      <c r="EJ3" s="141" t="s">
        <v>203</v>
      </c>
      <c r="EK3" s="143" t="s">
        <v>246</v>
      </c>
      <c r="EL3" s="144"/>
      <c r="EM3" s="145" t="s">
        <v>242</v>
      </c>
      <c r="EN3" s="145"/>
      <c r="EO3" s="146"/>
      <c r="EP3" s="146"/>
      <c r="EQ3" s="146"/>
    </row>
    <row r="4" spans="1:147" ht="35.25" customHeight="1" x14ac:dyDescent="0.25">
      <c r="A4"/>
      <c r="B4"/>
      <c r="C4"/>
      <c r="D4"/>
      <c r="E4" s="1"/>
      <c r="F4"/>
      <c r="G4"/>
      <c r="H4" s="137"/>
      <c r="I4" s="138"/>
      <c r="J4" s="140" t="s">
        <v>205</v>
      </c>
      <c r="K4" s="140"/>
      <c r="L4" s="140" t="s">
        <v>206</v>
      </c>
      <c r="M4" s="140"/>
      <c r="N4" s="140"/>
      <c r="O4" s="141"/>
      <c r="P4" s="138"/>
      <c r="Q4" s="147" t="s">
        <v>207</v>
      </c>
      <c r="R4" s="148" t="s">
        <v>208</v>
      </c>
      <c r="S4" s="141"/>
      <c r="T4" s="153" t="s">
        <v>227</v>
      </c>
      <c r="U4" s="153" t="s">
        <v>228</v>
      </c>
      <c r="V4" s="130" t="s">
        <v>222</v>
      </c>
      <c r="W4" s="130" t="s">
        <v>223</v>
      </c>
      <c r="X4" s="131" t="s">
        <v>211</v>
      </c>
      <c r="Y4" s="132"/>
      <c r="Z4" s="161" t="s">
        <v>224</v>
      </c>
      <c r="AA4" s="162"/>
      <c r="AB4" s="163"/>
      <c r="AC4" s="158" t="s">
        <v>229</v>
      </c>
      <c r="AD4" s="159"/>
      <c r="AE4" s="160"/>
      <c r="AF4" s="137"/>
      <c r="AG4" s="138"/>
      <c r="AH4" s="140" t="s">
        <v>205</v>
      </c>
      <c r="AI4" s="140"/>
      <c r="AJ4" s="140" t="s">
        <v>206</v>
      </c>
      <c r="AK4" s="140"/>
      <c r="AL4" s="140"/>
      <c r="AM4" s="141"/>
      <c r="AN4" s="138"/>
      <c r="AO4" s="147" t="s">
        <v>207</v>
      </c>
      <c r="AP4" s="148" t="s">
        <v>208</v>
      </c>
      <c r="AQ4" s="141"/>
      <c r="AR4" s="130" t="s">
        <v>235</v>
      </c>
      <c r="AS4" s="130" t="s">
        <v>236</v>
      </c>
      <c r="AT4" s="131" t="s">
        <v>211</v>
      </c>
      <c r="AU4" s="132"/>
      <c r="AV4" s="133" t="s">
        <v>237</v>
      </c>
      <c r="AW4" s="134"/>
      <c r="AX4" s="135"/>
      <c r="BA4" s="137"/>
      <c r="BB4" s="138"/>
      <c r="BC4" s="140" t="s">
        <v>205</v>
      </c>
      <c r="BD4" s="140"/>
      <c r="BE4" s="140" t="s">
        <v>206</v>
      </c>
      <c r="BF4" s="140"/>
      <c r="BG4" s="140"/>
      <c r="BH4" s="141"/>
      <c r="BI4" s="138"/>
      <c r="BJ4" s="147" t="s">
        <v>207</v>
      </c>
      <c r="BK4" s="148" t="s">
        <v>208</v>
      </c>
      <c r="BL4" s="141"/>
      <c r="BM4" s="130" t="s">
        <v>209</v>
      </c>
      <c r="BN4" s="130" t="s">
        <v>210</v>
      </c>
      <c r="BO4" s="131" t="s">
        <v>211</v>
      </c>
      <c r="BP4" s="132"/>
      <c r="BQ4" s="133" t="s">
        <v>243</v>
      </c>
      <c r="BR4" s="134"/>
      <c r="BS4" s="135"/>
      <c r="BT4" s="137"/>
      <c r="BU4" s="138"/>
      <c r="BV4" s="140" t="s">
        <v>205</v>
      </c>
      <c r="BW4" s="140"/>
      <c r="BX4" s="140" t="s">
        <v>206</v>
      </c>
      <c r="BY4" s="140"/>
      <c r="BZ4" s="140"/>
      <c r="CA4" s="141"/>
      <c r="CB4" s="138"/>
      <c r="CC4" s="147" t="s">
        <v>207</v>
      </c>
      <c r="CD4" s="148" t="s">
        <v>208</v>
      </c>
      <c r="CE4" s="141"/>
      <c r="CF4" s="130" t="s">
        <v>209</v>
      </c>
      <c r="CG4" s="130" t="s">
        <v>210</v>
      </c>
      <c r="CH4" s="131" t="s">
        <v>211</v>
      </c>
      <c r="CI4" s="132"/>
      <c r="CJ4" s="133" t="s">
        <v>243</v>
      </c>
      <c r="CK4" s="134"/>
      <c r="CL4" s="135"/>
      <c r="CM4" s="137"/>
      <c r="CN4" s="138"/>
      <c r="CO4" s="140" t="s">
        <v>205</v>
      </c>
      <c r="CP4" s="140"/>
      <c r="CQ4" s="140" t="s">
        <v>206</v>
      </c>
      <c r="CR4" s="140"/>
      <c r="CS4" s="140"/>
      <c r="CT4" s="141"/>
      <c r="CU4" s="138"/>
      <c r="CV4" s="147" t="s">
        <v>207</v>
      </c>
      <c r="CW4" s="148" t="s">
        <v>208</v>
      </c>
      <c r="CX4" s="141"/>
      <c r="CY4" s="130" t="s">
        <v>209</v>
      </c>
      <c r="CZ4" s="130" t="s">
        <v>210</v>
      </c>
      <c r="DA4" s="131" t="s">
        <v>211</v>
      </c>
      <c r="DB4" s="132"/>
      <c r="DC4" s="133" t="s">
        <v>243</v>
      </c>
      <c r="DD4" s="134"/>
      <c r="DE4" s="135"/>
      <c r="DF4" s="137"/>
      <c r="DG4" s="138"/>
      <c r="DH4" s="140" t="s">
        <v>205</v>
      </c>
      <c r="DI4" s="140"/>
      <c r="DJ4" s="140" t="s">
        <v>206</v>
      </c>
      <c r="DK4" s="140"/>
      <c r="DL4" s="140"/>
      <c r="DM4" s="141"/>
      <c r="DN4" s="138"/>
      <c r="DO4" s="147" t="s">
        <v>207</v>
      </c>
      <c r="DP4" s="148" t="s">
        <v>208</v>
      </c>
      <c r="DQ4" s="141"/>
      <c r="DR4" s="130" t="s">
        <v>209</v>
      </c>
      <c r="DS4" s="130" t="s">
        <v>210</v>
      </c>
      <c r="DT4" s="131" t="s">
        <v>211</v>
      </c>
      <c r="DU4" s="132"/>
      <c r="DV4" s="133" t="s">
        <v>243</v>
      </c>
      <c r="DW4" s="134"/>
      <c r="DX4" s="135"/>
      <c r="DY4" s="137"/>
      <c r="DZ4" s="138"/>
      <c r="EA4" s="140" t="s">
        <v>205</v>
      </c>
      <c r="EB4" s="140"/>
      <c r="EC4" s="140" t="s">
        <v>206</v>
      </c>
      <c r="ED4" s="140"/>
      <c r="EE4" s="140"/>
      <c r="EF4" s="141"/>
      <c r="EG4" s="138"/>
      <c r="EH4" s="147" t="s">
        <v>207</v>
      </c>
      <c r="EI4" s="148" t="s">
        <v>208</v>
      </c>
      <c r="EJ4" s="141"/>
      <c r="EK4" s="130" t="s">
        <v>209</v>
      </c>
      <c r="EL4" s="130" t="s">
        <v>210</v>
      </c>
      <c r="EM4" s="131" t="s">
        <v>211</v>
      </c>
      <c r="EN4" s="132"/>
      <c r="EO4" s="133" t="s">
        <v>243</v>
      </c>
      <c r="EP4" s="134"/>
      <c r="EQ4" s="135"/>
    </row>
    <row r="5" spans="1:147" ht="56.25" x14ac:dyDescent="0.25">
      <c r="A5" s="13" t="s">
        <v>81</v>
      </c>
      <c r="B5" s="14" t="s">
        <v>82</v>
      </c>
      <c r="C5" s="14" t="s">
        <v>9</v>
      </c>
      <c r="D5" s="13" t="s">
        <v>83</v>
      </c>
      <c r="E5" s="13" t="s">
        <v>78</v>
      </c>
      <c r="F5" s="13" t="s">
        <v>12</v>
      </c>
      <c r="G5" s="13" t="s">
        <v>13</v>
      </c>
      <c r="H5" s="137"/>
      <c r="I5" s="138"/>
      <c r="J5" s="36" t="s">
        <v>259</v>
      </c>
      <c r="K5" s="37" t="s">
        <v>212</v>
      </c>
      <c r="L5" s="35" t="s">
        <v>207</v>
      </c>
      <c r="M5" s="37" t="s">
        <v>213</v>
      </c>
      <c r="N5" s="140"/>
      <c r="O5" s="141"/>
      <c r="P5" s="138"/>
      <c r="Q5" s="147"/>
      <c r="R5" s="148"/>
      <c r="S5" s="141"/>
      <c r="T5" s="153"/>
      <c r="U5" s="153"/>
      <c r="V5" s="130"/>
      <c r="W5" s="130"/>
      <c r="X5" s="43" t="s">
        <v>209</v>
      </c>
      <c r="Y5" s="43" t="s">
        <v>210</v>
      </c>
      <c r="Z5" s="70" t="s">
        <v>209</v>
      </c>
      <c r="AA5" s="70" t="s">
        <v>210</v>
      </c>
      <c r="AB5" s="71" t="s">
        <v>214</v>
      </c>
      <c r="AC5" s="57" t="s">
        <v>209</v>
      </c>
      <c r="AD5" s="57" t="s">
        <v>210</v>
      </c>
      <c r="AE5" s="58" t="s">
        <v>214</v>
      </c>
      <c r="AF5" s="137"/>
      <c r="AG5" s="138"/>
      <c r="AH5" s="36" t="s">
        <v>259</v>
      </c>
      <c r="AI5" s="37" t="s">
        <v>212</v>
      </c>
      <c r="AJ5" s="35" t="s">
        <v>207</v>
      </c>
      <c r="AK5" s="37" t="s">
        <v>213</v>
      </c>
      <c r="AL5" s="140"/>
      <c r="AM5" s="141"/>
      <c r="AN5" s="138"/>
      <c r="AO5" s="147"/>
      <c r="AP5" s="148"/>
      <c r="AQ5" s="141"/>
      <c r="AR5" s="130"/>
      <c r="AS5" s="130"/>
      <c r="AT5" s="43" t="s">
        <v>209</v>
      </c>
      <c r="AU5" s="43" t="s">
        <v>210</v>
      </c>
      <c r="AV5" s="87" t="s">
        <v>209</v>
      </c>
      <c r="AW5" s="87" t="s">
        <v>210</v>
      </c>
      <c r="AX5" s="88" t="s">
        <v>214</v>
      </c>
      <c r="BA5" s="137"/>
      <c r="BB5" s="138"/>
      <c r="BC5" s="36" t="s">
        <v>259</v>
      </c>
      <c r="BD5" s="37" t="s">
        <v>212</v>
      </c>
      <c r="BE5" s="35" t="s">
        <v>207</v>
      </c>
      <c r="BF5" s="37" t="s">
        <v>213</v>
      </c>
      <c r="BG5" s="140"/>
      <c r="BH5" s="141"/>
      <c r="BI5" s="138"/>
      <c r="BJ5" s="147"/>
      <c r="BK5" s="148"/>
      <c r="BL5" s="141"/>
      <c r="BM5" s="130"/>
      <c r="BN5" s="130"/>
      <c r="BO5" s="43" t="s">
        <v>209</v>
      </c>
      <c r="BP5" s="43" t="s">
        <v>210</v>
      </c>
      <c r="BQ5" s="87" t="s">
        <v>209</v>
      </c>
      <c r="BR5" s="87" t="s">
        <v>210</v>
      </c>
      <c r="BS5" s="88" t="s">
        <v>214</v>
      </c>
      <c r="BT5" s="137"/>
      <c r="BU5" s="138"/>
      <c r="BV5" s="36" t="s">
        <v>259</v>
      </c>
      <c r="BW5" s="37" t="s">
        <v>212</v>
      </c>
      <c r="BX5" s="35" t="s">
        <v>207</v>
      </c>
      <c r="BY5" s="37" t="s">
        <v>213</v>
      </c>
      <c r="BZ5" s="140"/>
      <c r="CA5" s="141"/>
      <c r="CB5" s="138"/>
      <c r="CC5" s="147"/>
      <c r="CD5" s="148"/>
      <c r="CE5" s="141"/>
      <c r="CF5" s="130"/>
      <c r="CG5" s="130"/>
      <c r="CH5" s="43" t="s">
        <v>209</v>
      </c>
      <c r="CI5" s="43" t="s">
        <v>210</v>
      </c>
      <c r="CJ5" s="87" t="s">
        <v>209</v>
      </c>
      <c r="CK5" s="87" t="s">
        <v>210</v>
      </c>
      <c r="CL5" s="88" t="s">
        <v>214</v>
      </c>
      <c r="CM5" s="137"/>
      <c r="CN5" s="138"/>
      <c r="CO5" s="36" t="s">
        <v>259</v>
      </c>
      <c r="CP5" s="37" t="s">
        <v>212</v>
      </c>
      <c r="CQ5" s="35" t="s">
        <v>207</v>
      </c>
      <c r="CR5" s="37" t="s">
        <v>213</v>
      </c>
      <c r="CS5" s="140"/>
      <c r="CT5" s="141"/>
      <c r="CU5" s="138"/>
      <c r="CV5" s="147"/>
      <c r="CW5" s="148"/>
      <c r="CX5" s="141"/>
      <c r="CY5" s="130"/>
      <c r="CZ5" s="130"/>
      <c r="DA5" s="43" t="s">
        <v>209</v>
      </c>
      <c r="DB5" s="43" t="s">
        <v>210</v>
      </c>
      <c r="DC5" s="87" t="s">
        <v>209</v>
      </c>
      <c r="DD5" s="87" t="s">
        <v>210</v>
      </c>
      <c r="DE5" s="88" t="s">
        <v>214</v>
      </c>
      <c r="DF5" s="137"/>
      <c r="DG5" s="138"/>
      <c r="DH5" s="36" t="s">
        <v>259</v>
      </c>
      <c r="DI5" s="37" t="s">
        <v>212</v>
      </c>
      <c r="DJ5" s="35" t="s">
        <v>207</v>
      </c>
      <c r="DK5" s="37" t="s">
        <v>213</v>
      </c>
      <c r="DL5" s="140"/>
      <c r="DM5" s="141"/>
      <c r="DN5" s="138"/>
      <c r="DO5" s="147"/>
      <c r="DP5" s="148"/>
      <c r="DQ5" s="141"/>
      <c r="DR5" s="130"/>
      <c r="DS5" s="130"/>
      <c r="DT5" s="43" t="s">
        <v>209</v>
      </c>
      <c r="DU5" s="43" t="s">
        <v>210</v>
      </c>
      <c r="DV5" s="87" t="s">
        <v>209</v>
      </c>
      <c r="DW5" s="87" t="s">
        <v>210</v>
      </c>
      <c r="DX5" s="88" t="s">
        <v>214</v>
      </c>
      <c r="DY5" s="137"/>
      <c r="DZ5" s="138"/>
      <c r="EA5" s="36" t="s">
        <v>259</v>
      </c>
      <c r="EB5" s="37" t="s">
        <v>212</v>
      </c>
      <c r="EC5" s="35" t="s">
        <v>207</v>
      </c>
      <c r="ED5" s="37" t="s">
        <v>213</v>
      </c>
      <c r="EE5" s="140"/>
      <c r="EF5" s="141"/>
      <c r="EG5" s="138"/>
      <c r="EH5" s="147"/>
      <c r="EI5" s="148"/>
      <c r="EJ5" s="141"/>
      <c r="EK5" s="130"/>
      <c r="EL5" s="130"/>
      <c r="EM5" s="43" t="s">
        <v>209</v>
      </c>
      <c r="EN5" s="43" t="s">
        <v>210</v>
      </c>
      <c r="EO5" s="87" t="s">
        <v>209</v>
      </c>
      <c r="EP5" s="87" t="s">
        <v>210</v>
      </c>
      <c r="EQ5" s="88" t="s">
        <v>214</v>
      </c>
    </row>
    <row r="6" spans="1:147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89</v>
      </c>
      <c r="H6" s="38" t="s">
        <v>215</v>
      </c>
      <c r="I6" s="39" t="s">
        <v>215</v>
      </c>
      <c r="J6" s="39" t="s">
        <v>215</v>
      </c>
      <c r="K6" s="39" t="s">
        <v>215</v>
      </c>
      <c r="L6" s="39" t="s">
        <v>215</v>
      </c>
      <c r="M6" s="39" t="s">
        <v>215</v>
      </c>
      <c r="N6" s="39" t="s">
        <v>215</v>
      </c>
      <c r="O6" s="39" t="s">
        <v>215</v>
      </c>
      <c r="P6" s="39" t="s">
        <v>215</v>
      </c>
      <c r="Q6" s="39" t="s">
        <v>215</v>
      </c>
      <c r="R6" s="39" t="s">
        <v>215</v>
      </c>
      <c r="S6" s="39" t="s">
        <v>215</v>
      </c>
      <c r="T6" s="67" t="s">
        <v>215</v>
      </c>
      <c r="U6" s="67" t="s">
        <v>215</v>
      </c>
      <c r="V6" s="39"/>
      <c r="W6" s="39"/>
      <c r="X6" s="39" t="s">
        <v>215</v>
      </c>
      <c r="Y6" s="39" t="s">
        <v>215</v>
      </c>
      <c r="Z6" s="72" t="s">
        <v>215</v>
      </c>
      <c r="AA6" s="72" t="s">
        <v>215</v>
      </c>
      <c r="AB6" s="72" t="s">
        <v>215</v>
      </c>
      <c r="AC6" s="59" t="s">
        <v>215</v>
      </c>
      <c r="AD6" s="59" t="s">
        <v>215</v>
      </c>
      <c r="AE6" s="59" t="s">
        <v>215</v>
      </c>
      <c r="AF6" s="38" t="s">
        <v>215</v>
      </c>
      <c r="AG6" s="39" t="s">
        <v>215</v>
      </c>
      <c r="AH6" s="39" t="s">
        <v>215</v>
      </c>
      <c r="AI6" s="39" t="s">
        <v>215</v>
      </c>
      <c r="AJ6" s="39" t="s">
        <v>215</v>
      </c>
      <c r="AK6" s="39" t="s">
        <v>215</v>
      </c>
      <c r="AL6" s="39" t="s">
        <v>215</v>
      </c>
      <c r="AM6" s="39" t="s">
        <v>215</v>
      </c>
      <c r="AN6" s="39" t="s">
        <v>215</v>
      </c>
      <c r="AO6" s="39" t="s">
        <v>215</v>
      </c>
      <c r="AP6" s="39" t="s">
        <v>215</v>
      </c>
      <c r="AQ6" s="39" t="s">
        <v>215</v>
      </c>
      <c r="AR6" s="84" t="s">
        <v>215</v>
      </c>
      <c r="AS6" s="84" t="s">
        <v>215</v>
      </c>
      <c r="AT6" s="39" t="s">
        <v>215</v>
      </c>
      <c r="AU6" s="39" t="s">
        <v>215</v>
      </c>
      <c r="AV6" s="89" t="s">
        <v>215</v>
      </c>
      <c r="AW6" s="89" t="s">
        <v>215</v>
      </c>
      <c r="AX6" s="89" t="s">
        <v>215</v>
      </c>
      <c r="BA6" s="38" t="s">
        <v>215</v>
      </c>
      <c r="BB6" s="39" t="s">
        <v>215</v>
      </c>
      <c r="BC6" s="39" t="s">
        <v>215</v>
      </c>
      <c r="BD6" s="39" t="s">
        <v>215</v>
      </c>
      <c r="BE6" s="39" t="s">
        <v>215</v>
      </c>
      <c r="BF6" s="39" t="s">
        <v>215</v>
      </c>
      <c r="BG6" s="39" t="s">
        <v>215</v>
      </c>
      <c r="BH6" s="39" t="s">
        <v>215</v>
      </c>
      <c r="BI6" s="39" t="s">
        <v>215</v>
      </c>
      <c r="BJ6" s="39" t="s">
        <v>215</v>
      </c>
      <c r="BK6" s="39" t="s">
        <v>215</v>
      </c>
      <c r="BL6" s="39" t="s">
        <v>215</v>
      </c>
      <c r="BM6" s="84" t="s">
        <v>215</v>
      </c>
      <c r="BN6" s="84" t="s">
        <v>215</v>
      </c>
      <c r="BO6" s="39" t="s">
        <v>215</v>
      </c>
      <c r="BP6" s="39" t="s">
        <v>215</v>
      </c>
      <c r="BQ6" s="89" t="s">
        <v>215</v>
      </c>
      <c r="BR6" s="89" t="s">
        <v>215</v>
      </c>
      <c r="BS6" s="89" t="s">
        <v>215</v>
      </c>
      <c r="BT6" s="38" t="s">
        <v>215</v>
      </c>
      <c r="BU6" s="39" t="s">
        <v>215</v>
      </c>
      <c r="BV6" s="39" t="s">
        <v>215</v>
      </c>
      <c r="BW6" s="39" t="s">
        <v>215</v>
      </c>
      <c r="BX6" s="39" t="s">
        <v>215</v>
      </c>
      <c r="BY6" s="39" t="s">
        <v>215</v>
      </c>
      <c r="BZ6" s="39" t="s">
        <v>215</v>
      </c>
      <c r="CA6" s="39" t="s">
        <v>215</v>
      </c>
      <c r="CB6" s="39" t="s">
        <v>215</v>
      </c>
      <c r="CC6" s="39" t="s">
        <v>215</v>
      </c>
      <c r="CD6" s="39" t="s">
        <v>215</v>
      </c>
      <c r="CE6" s="39" t="s">
        <v>215</v>
      </c>
      <c r="CF6" s="84" t="s">
        <v>215</v>
      </c>
      <c r="CG6" s="84" t="s">
        <v>215</v>
      </c>
      <c r="CH6" s="39" t="s">
        <v>215</v>
      </c>
      <c r="CI6" s="39" t="s">
        <v>215</v>
      </c>
      <c r="CJ6" s="89" t="s">
        <v>215</v>
      </c>
      <c r="CK6" s="89" t="s">
        <v>215</v>
      </c>
      <c r="CL6" s="89" t="s">
        <v>215</v>
      </c>
      <c r="CM6" s="38" t="s">
        <v>215</v>
      </c>
      <c r="CN6" s="39" t="s">
        <v>215</v>
      </c>
      <c r="CO6" s="39" t="s">
        <v>215</v>
      </c>
      <c r="CP6" s="39" t="s">
        <v>215</v>
      </c>
      <c r="CQ6" s="39" t="s">
        <v>215</v>
      </c>
      <c r="CR6" s="39" t="s">
        <v>215</v>
      </c>
      <c r="CS6" s="39" t="s">
        <v>215</v>
      </c>
      <c r="CT6" s="39" t="s">
        <v>215</v>
      </c>
      <c r="CU6" s="39" t="s">
        <v>215</v>
      </c>
      <c r="CV6" s="39" t="s">
        <v>215</v>
      </c>
      <c r="CW6" s="39" t="s">
        <v>215</v>
      </c>
      <c r="CX6" s="39" t="s">
        <v>215</v>
      </c>
      <c r="CY6" s="84" t="s">
        <v>215</v>
      </c>
      <c r="CZ6" s="84" t="s">
        <v>215</v>
      </c>
      <c r="DA6" s="39" t="s">
        <v>215</v>
      </c>
      <c r="DB6" s="39" t="s">
        <v>215</v>
      </c>
      <c r="DC6" s="89" t="s">
        <v>215</v>
      </c>
      <c r="DD6" s="89" t="s">
        <v>215</v>
      </c>
      <c r="DE6" s="89" t="s">
        <v>215</v>
      </c>
      <c r="DF6" s="38" t="s">
        <v>215</v>
      </c>
      <c r="DG6" s="39" t="s">
        <v>215</v>
      </c>
      <c r="DH6" s="39" t="s">
        <v>215</v>
      </c>
      <c r="DI6" s="39" t="s">
        <v>215</v>
      </c>
      <c r="DJ6" s="39" t="s">
        <v>215</v>
      </c>
      <c r="DK6" s="39" t="s">
        <v>215</v>
      </c>
      <c r="DL6" s="39" t="s">
        <v>215</v>
      </c>
      <c r="DM6" s="39" t="s">
        <v>215</v>
      </c>
      <c r="DN6" s="39" t="s">
        <v>215</v>
      </c>
      <c r="DO6" s="39" t="s">
        <v>215</v>
      </c>
      <c r="DP6" s="39" t="s">
        <v>215</v>
      </c>
      <c r="DQ6" s="39" t="s">
        <v>215</v>
      </c>
      <c r="DR6" s="84" t="s">
        <v>215</v>
      </c>
      <c r="DS6" s="84" t="s">
        <v>215</v>
      </c>
      <c r="DT6" s="39" t="s">
        <v>215</v>
      </c>
      <c r="DU6" s="39" t="s">
        <v>215</v>
      </c>
      <c r="DV6" s="89" t="s">
        <v>215</v>
      </c>
      <c r="DW6" s="89" t="s">
        <v>215</v>
      </c>
      <c r="DX6" s="89" t="s">
        <v>215</v>
      </c>
      <c r="DY6" s="38" t="s">
        <v>215</v>
      </c>
      <c r="DZ6" s="39" t="s">
        <v>215</v>
      </c>
      <c r="EA6" s="39" t="s">
        <v>215</v>
      </c>
      <c r="EB6" s="39" t="s">
        <v>215</v>
      </c>
      <c r="EC6" s="39" t="s">
        <v>215</v>
      </c>
      <c r="ED6" s="39" t="s">
        <v>215</v>
      </c>
      <c r="EE6" s="39" t="s">
        <v>215</v>
      </c>
      <c r="EF6" s="39" t="s">
        <v>215</v>
      </c>
      <c r="EG6" s="39" t="s">
        <v>215</v>
      </c>
      <c r="EH6" s="39" t="s">
        <v>215</v>
      </c>
      <c r="EI6" s="39" t="s">
        <v>215</v>
      </c>
      <c r="EJ6" s="39" t="s">
        <v>215</v>
      </c>
      <c r="EK6" s="84" t="s">
        <v>215</v>
      </c>
      <c r="EL6" s="84" t="s">
        <v>215</v>
      </c>
      <c r="EM6" s="39" t="s">
        <v>215</v>
      </c>
      <c r="EN6" s="39" t="s">
        <v>215</v>
      </c>
      <c r="EO6" s="89" t="s">
        <v>215</v>
      </c>
      <c r="EP6" s="89" t="s">
        <v>215</v>
      </c>
      <c r="EQ6" s="89" t="s">
        <v>215</v>
      </c>
    </row>
    <row r="7" spans="1:14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40">
        <f>I7+P7</f>
        <v>50000</v>
      </c>
      <c r="I7" s="40">
        <f>K7+L7+M7+N7+O7</f>
        <v>50000</v>
      </c>
      <c r="J7" s="5"/>
      <c r="K7" s="9"/>
      <c r="L7" s="9">
        <v>50000</v>
      </c>
      <c r="M7" s="9"/>
      <c r="N7" s="9"/>
      <c r="O7" s="9"/>
      <c r="P7" s="40">
        <f>Q7+R7+S7</f>
        <v>0</v>
      </c>
      <c r="Q7" s="9"/>
      <c r="R7" s="9"/>
      <c r="S7" s="9"/>
      <c r="T7" s="68">
        <f>(L7+M7+N7)*-1</f>
        <v>-50000</v>
      </c>
      <c r="U7" s="68">
        <f>(Q7+R7)*-1</f>
        <v>0</v>
      </c>
      <c r="V7" s="9">
        <f t="shared" ref="V7:W9" si="0">ROUND(T7*0.65,0)</f>
        <v>-32500</v>
      </c>
      <c r="W7" s="9">
        <f t="shared" si="0"/>
        <v>0</v>
      </c>
      <c r="X7" s="9">
        <v>55392</v>
      </c>
      <c r="Y7" s="9">
        <v>29600</v>
      </c>
      <c r="Z7" s="73">
        <f>IF(T7=0,0,ROUND((T7+L7)/X7/12,2))</f>
        <v>0</v>
      </c>
      <c r="AA7" s="73">
        <f t="shared" ref="AA7" si="1">IF(U7=0,0,ROUND((U7+Q7)/Y7/12,2))</f>
        <v>0</v>
      </c>
      <c r="AB7" s="73">
        <f>Z7+AA7</f>
        <v>0</v>
      </c>
      <c r="AC7" s="73">
        <f>ROUND(Z7*0.65,2)</f>
        <v>0</v>
      </c>
      <c r="AD7" s="73">
        <f>ROUND(AA7*0.65,2)</f>
        <v>0</v>
      </c>
      <c r="AE7" s="46">
        <f>AC7+AD7</f>
        <v>0</v>
      </c>
      <c r="AF7" s="40">
        <f>AG7+AN7</f>
        <v>0</v>
      </c>
      <c r="AG7" s="40">
        <f>AI7+AJ7+AK7+AL7+AM7</f>
        <v>0</v>
      </c>
      <c r="AH7" s="5"/>
      <c r="AI7" s="9"/>
      <c r="AJ7" s="9"/>
      <c r="AK7" s="9"/>
      <c r="AL7" s="9"/>
      <c r="AM7" s="9"/>
      <c r="AN7" s="40">
        <f>AO7+AP7+AQ7</f>
        <v>0</v>
      </c>
      <c r="AO7" s="9"/>
      <c r="AP7" s="9"/>
      <c r="AQ7" s="9"/>
      <c r="AR7" s="85">
        <f>((AL7+AK7+AJ7)-((V7)*-1))*-1</f>
        <v>32500</v>
      </c>
      <c r="AS7" s="85">
        <f>((AO7+AP7)-((W7)*-1))*-1</f>
        <v>0</v>
      </c>
      <c r="AT7" s="9"/>
      <c r="AU7" s="9"/>
      <c r="AV7" s="90"/>
      <c r="AW7" s="90"/>
      <c r="AX7" s="90">
        <f>AV7+AW7</f>
        <v>0</v>
      </c>
      <c r="AY7" s="92">
        <f>AK7+AL7</f>
        <v>0</v>
      </c>
      <c r="AZ7" s="92">
        <f>AP7</f>
        <v>0</v>
      </c>
      <c r="BA7" s="93">
        <f>BB7+BI7</f>
        <v>0</v>
      </c>
      <c r="BB7" s="93">
        <f>BD7+BE7+BF7+BG7+BH7</f>
        <v>0</v>
      </c>
      <c r="BC7" s="94"/>
      <c r="BD7" s="85"/>
      <c r="BE7" s="85"/>
      <c r="BF7" s="85"/>
      <c r="BG7" s="85"/>
      <c r="BH7" s="85"/>
      <c r="BI7" s="93">
        <f>BJ7+BK7+BL7</f>
        <v>0</v>
      </c>
      <c r="BJ7" s="85"/>
      <c r="BK7" s="85"/>
      <c r="BL7" s="85"/>
      <c r="BM7" s="85">
        <f>(BE7+BF7+BG7)-(AJ7+AK7+AL7)</f>
        <v>0</v>
      </c>
      <c r="BN7" s="85">
        <f>(BJ7+BK7)-(AO7+AP7)</f>
        <v>0</v>
      </c>
      <c r="BO7" s="9"/>
      <c r="BP7" s="9"/>
      <c r="BQ7" s="90" t="e">
        <f>ROUND(((BF7+BG7)-(AK7+AL7))/BO7/10,2)*-1</f>
        <v>#DIV/0!</v>
      </c>
      <c r="BR7" s="90" t="e">
        <f>ROUND(((BK7-AP7)/BP7/10),2)*-1</f>
        <v>#DIV/0!</v>
      </c>
      <c r="BS7" s="90" t="e">
        <f>BQ7+BR7</f>
        <v>#DIV/0!</v>
      </c>
      <c r="BT7" s="93">
        <f>BU7+CB7</f>
        <v>0</v>
      </c>
      <c r="BU7" s="93">
        <f>BW7+BX7+BY7+BZ7+CA7</f>
        <v>0</v>
      </c>
      <c r="BV7" s="94"/>
      <c r="BW7" s="85"/>
      <c r="BX7" s="85"/>
      <c r="BY7" s="85"/>
      <c r="BZ7" s="85"/>
      <c r="CA7" s="85"/>
      <c r="CB7" s="93">
        <f>CC7+CD7+CE7</f>
        <v>0</v>
      </c>
      <c r="CC7" s="85"/>
      <c r="CD7" s="85"/>
      <c r="CE7" s="85"/>
      <c r="CF7" s="85">
        <f>(BX7+BY7+BZ7)-(BE7+BF7+BG7)</f>
        <v>0</v>
      </c>
      <c r="CG7" s="85">
        <f>(CC7+CD7)-(BJ7+BK7)</f>
        <v>0</v>
      </c>
      <c r="CH7" s="9"/>
      <c r="CI7" s="9"/>
      <c r="CJ7" s="96" t="e">
        <f>ROUND(((BY7+BZ7)-(BF7+BG7))/CH7/10,2)*-1</f>
        <v>#DIV/0!</v>
      </c>
      <c r="CK7" s="96" t="e">
        <f>ROUND(((CD7-BK7)/CI7/10),2)*-1</f>
        <v>#DIV/0!</v>
      </c>
      <c r="CL7" s="96" t="e">
        <f>CJ7+CK7</f>
        <v>#DIV/0!</v>
      </c>
      <c r="CM7" s="93">
        <f>CN7+CU7</f>
        <v>0</v>
      </c>
      <c r="CN7" s="93">
        <f>CP7+CQ7+CR7+CS7+CT7</f>
        <v>0</v>
      </c>
      <c r="CO7" s="94"/>
      <c r="CP7" s="85"/>
      <c r="CQ7" s="85"/>
      <c r="CR7" s="85"/>
      <c r="CS7" s="85"/>
      <c r="CT7" s="85"/>
      <c r="CU7" s="93">
        <f>CV7+CW7+CX7</f>
        <v>0</v>
      </c>
      <c r="CV7" s="85"/>
      <c r="CW7" s="85"/>
      <c r="CX7" s="85"/>
      <c r="CY7" s="85">
        <f>(CQ7+CR7+CS7)-(BX7+BY7+BZ7)</f>
        <v>0</v>
      </c>
      <c r="CZ7" s="85">
        <f>(CV7+CW7)-(CC7+CD7)</f>
        <v>0</v>
      </c>
      <c r="DA7" s="9">
        <v>56067</v>
      </c>
      <c r="DB7" s="9">
        <v>27130</v>
      </c>
      <c r="DC7" s="96">
        <f>ROUND(((CR7+CS7)-(BY7+BZ7))/DA7/10,2)*-1</f>
        <v>0</v>
      </c>
      <c r="DD7" s="96">
        <f>ROUND(((CW7-CD7)/DB7/10),2)*-1</f>
        <v>0</v>
      </c>
      <c r="DE7" s="96">
        <f>DC7+DD7</f>
        <v>0</v>
      </c>
      <c r="DF7" s="93">
        <f>DG7+DN7</f>
        <v>0</v>
      </c>
      <c r="DG7" s="93">
        <f>DI7+DJ7+DK7+DL7+DM7</f>
        <v>0</v>
      </c>
      <c r="DH7" s="94"/>
      <c r="DI7" s="85"/>
      <c r="DJ7" s="85"/>
      <c r="DK7" s="85"/>
      <c r="DL7" s="85"/>
      <c r="DM7" s="85"/>
      <c r="DN7" s="93">
        <f>DO7+DP7+DQ7</f>
        <v>0</v>
      </c>
      <c r="DO7" s="85"/>
      <c r="DP7" s="85"/>
      <c r="DQ7" s="85"/>
      <c r="DR7" s="85">
        <f>(DJ7+DK7+DL7)-(CQ7+CR7+CS7)</f>
        <v>0</v>
      </c>
      <c r="DS7" s="85">
        <f>(DO7+DP7)-(CV7+CW7)</f>
        <v>0</v>
      </c>
      <c r="DT7" s="9"/>
      <c r="DU7" s="9"/>
      <c r="DV7" s="96" t="e">
        <f>ROUND(((DK7+DL7)-(CR7+CS7))/DT7/10,2)*-1</f>
        <v>#DIV/0!</v>
      </c>
      <c r="DW7" s="96" t="e">
        <f>ROUND(((DP7-CW7)/DU7/10),2)*-1</f>
        <v>#DIV/0!</v>
      </c>
      <c r="DX7" s="96" t="e">
        <f>DV7+DW7</f>
        <v>#DIV/0!</v>
      </c>
      <c r="DY7" s="93">
        <f>DZ7+EG7</f>
        <v>0</v>
      </c>
      <c r="DZ7" s="93">
        <f>EB7+EC7+ED7+EE7+EF7</f>
        <v>0</v>
      </c>
      <c r="EA7" s="94"/>
      <c r="EB7" s="85"/>
      <c r="EC7" s="85"/>
      <c r="ED7" s="85"/>
      <c r="EE7" s="85"/>
      <c r="EF7" s="85"/>
      <c r="EG7" s="93">
        <f>EH7+EI7+EJ7</f>
        <v>0</v>
      </c>
      <c r="EH7" s="85"/>
      <c r="EI7" s="85"/>
      <c r="EJ7" s="85"/>
      <c r="EK7" s="85">
        <f>(EC7+ED7+EE7)-(DJ7+DK7+DL7)</f>
        <v>0</v>
      </c>
      <c r="EL7" s="85">
        <f>(EH7+EI7)-(DO7+DP7)</f>
        <v>0</v>
      </c>
      <c r="EM7" s="9"/>
      <c r="EN7" s="9"/>
      <c r="EO7" s="96" t="e">
        <f>ROUND(((ED7+EE7)-(DK7+DL7))/EM7/10,2)*-1</f>
        <v>#DIV/0!</v>
      </c>
      <c r="EP7" s="96" t="e">
        <f>ROUND(((EI7-DP7)/EN7/10),2)*-1</f>
        <v>#DIV/0!</v>
      </c>
      <c r="EQ7" s="96" t="e">
        <f>EO7+EP7</f>
        <v>#DIV/0!</v>
      </c>
    </row>
    <row r="8" spans="1:147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109</v>
      </c>
      <c r="G8" s="19" t="s">
        <v>95</v>
      </c>
      <c r="H8" s="40">
        <f>I8+P8</f>
        <v>0</v>
      </c>
      <c r="I8" s="40">
        <f>K8+L8+M8+N8+O8</f>
        <v>0</v>
      </c>
      <c r="J8" s="5"/>
      <c r="K8" s="9"/>
      <c r="L8" s="9"/>
      <c r="M8" s="9"/>
      <c r="N8" s="9"/>
      <c r="O8" s="9"/>
      <c r="P8" s="40">
        <f>Q8+R8+S8</f>
        <v>0</v>
      </c>
      <c r="Q8" s="9"/>
      <c r="R8" s="9"/>
      <c r="S8" s="9"/>
      <c r="T8" s="68">
        <f>(L8+M8+N8)*-1</f>
        <v>0</v>
      </c>
      <c r="U8" s="68">
        <f>(Q8+R8)*-1</f>
        <v>0</v>
      </c>
      <c r="V8" s="9">
        <f t="shared" si="0"/>
        <v>0</v>
      </c>
      <c r="W8" s="9">
        <f t="shared" si="0"/>
        <v>0</v>
      </c>
      <c r="X8" s="45" t="s">
        <v>219</v>
      </c>
      <c r="Y8" s="45" t="s">
        <v>219</v>
      </c>
      <c r="Z8" s="73">
        <f t="shared" ref="Z8:Z9" si="2">IF(T8=0,0,ROUND((T8+L8)/X8/12,2))</f>
        <v>0</v>
      </c>
      <c r="AA8" s="73">
        <f t="shared" ref="AA8:AA9" si="3">IF(U8=0,0,ROUND((U8+Q8)/Y8/12,2))</f>
        <v>0</v>
      </c>
      <c r="AB8" s="73">
        <f>Z8+AA8</f>
        <v>0</v>
      </c>
      <c r="AC8" s="73">
        <f t="shared" ref="AC8:AC9" si="4">ROUND(Z8*0.65,2)</f>
        <v>0</v>
      </c>
      <c r="AD8" s="73">
        <f t="shared" ref="AD8:AD9" si="5">ROUND(AA8*0.65,2)</f>
        <v>0</v>
      </c>
      <c r="AE8" s="46">
        <f>AC8+AD8</f>
        <v>0</v>
      </c>
      <c r="AF8" s="40">
        <f>AG8+AN8</f>
        <v>0</v>
      </c>
      <c r="AG8" s="40">
        <f>AI8+AJ8+AK8+AL8+AM8</f>
        <v>0</v>
      </c>
      <c r="AH8" s="5"/>
      <c r="AI8" s="9"/>
      <c r="AJ8" s="9"/>
      <c r="AK8" s="9"/>
      <c r="AL8" s="9"/>
      <c r="AM8" s="9"/>
      <c r="AN8" s="40">
        <f>AO8+AP8+AQ8</f>
        <v>0</v>
      </c>
      <c r="AO8" s="9"/>
      <c r="AP8" s="9"/>
      <c r="AQ8" s="9"/>
      <c r="AR8" s="85">
        <f>((AL8+AK8+AJ8)-((V8)*-1))*-1</f>
        <v>0</v>
      </c>
      <c r="AS8" s="85">
        <f>((AO8+AP8)-((W8)*-1))*-1</f>
        <v>0</v>
      </c>
      <c r="AT8" s="45" t="s">
        <v>219</v>
      </c>
      <c r="AU8" s="45" t="s">
        <v>219</v>
      </c>
      <c r="AV8" s="90">
        <v>0</v>
      </c>
      <c r="AW8" s="90">
        <v>0</v>
      </c>
      <c r="AX8" s="90">
        <f>AV8+AW8</f>
        <v>0</v>
      </c>
      <c r="AY8" s="92">
        <f t="shared" ref="AY8:AY9" si="6">AK8+AL8</f>
        <v>0</v>
      </c>
      <c r="AZ8" s="92">
        <f t="shared" ref="AZ8:AZ9" si="7">AP8</f>
        <v>0</v>
      </c>
      <c r="BA8" s="93">
        <f>BB8+BI8</f>
        <v>0</v>
      </c>
      <c r="BB8" s="93">
        <f>BD8+BE8+BF8+BG8+BH8</f>
        <v>0</v>
      </c>
      <c r="BC8" s="94"/>
      <c r="BD8" s="85"/>
      <c r="BE8" s="85"/>
      <c r="BF8" s="85"/>
      <c r="BG8" s="85"/>
      <c r="BH8" s="85"/>
      <c r="BI8" s="93">
        <f>BJ8+BK8+BL8</f>
        <v>0</v>
      </c>
      <c r="BJ8" s="85"/>
      <c r="BK8" s="85"/>
      <c r="BL8" s="85"/>
      <c r="BM8" s="85">
        <f t="shared" ref="BM8:BM9" si="8">(BE8+BF8+BG8)-(AJ8+AK8+AL8)</f>
        <v>0</v>
      </c>
      <c r="BN8" s="85">
        <f t="shared" ref="BN8:BN9" si="9">(BJ8+BK8)-(AO8+AP8)</f>
        <v>0</v>
      </c>
      <c r="BO8" s="45" t="s">
        <v>219</v>
      </c>
      <c r="BP8" s="45" t="s">
        <v>219</v>
      </c>
      <c r="BQ8" s="90">
        <v>0</v>
      </c>
      <c r="BR8" s="90">
        <v>0</v>
      </c>
      <c r="BS8" s="90">
        <f>BQ8+BR8</f>
        <v>0</v>
      </c>
      <c r="BT8" s="93">
        <f>BU8+CB8</f>
        <v>0</v>
      </c>
      <c r="BU8" s="93">
        <f>BW8+BX8+BY8+BZ8+CA8</f>
        <v>0</v>
      </c>
      <c r="BV8" s="94"/>
      <c r="BW8" s="85"/>
      <c r="BX8" s="85"/>
      <c r="BY8" s="85"/>
      <c r="BZ8" s="85"/>
      <c r="CA8" s="85"/>
      <c r="CB8" s="93">
        <f>CC8+CD8+CE8</f>
        <v>0</v>
      </c>
      <c r="CC8" s="85"/>
      <c r="CD8" s="85"/>
      <c r="CE8" s="85"/>
      <c r="CF8" s="85">
        <f t="shared" ref="CF8:CF9" si="10">(BX8+BY8+BZ8)-(BE8+BF8+BG8)</f>
        <v>0</v>
      </c>
      <c r="CG8" s="85">
        <f t="shared" ref="CG8:CG9" si="11">(CC8+CD8)-(BJ8+BK8)</f>
        <v>0</v>
      </c>
      <c r="CH8" s="45" t="s">
        <v>219</v>
      </c>
      <c r="CI8" s="45" t="s">
        <v>219</v>
      </c>
      <c r="CJ8" s="96">
        <v>0</v>
      </c>
      <c r="CK8" s="96">
        <v>0</v>
      </c>
      <c r="CL8" s="96">
        <f>CJ8+CK8</f>
        <v>0</v>
      </c>
      <c r="CM8" s="93">
        <f>CN8+CU8</f>
        <v>0</v>
      </c>
      <c r="CN8" s="93">
        <f>CP8+CQ8+CR8+CS8+CT8</f>
        <v>0</v>
      </c>
      <c r="CO8" s="94"/>
      <c r="CP8" s="85"/>
      <c r="CQ8" s="85"/>
      <c r="CR8" s="85"/>
      <c r="CS8" s="85"/>
      <c r="CT8" s="85"/>
      <c r="CU8" s="93">
        <f>CV8+CW8+CX8</f>
        <v>0</v>
      </c>
      <c r="CV8" s="85"/>
      <c r="CW8" s="85"/>
      <c r="CX8" s="85"/>
      <c r="CY8" s="85">
        <f t="shared" ref="CY8:CY9" si="12">(CQ8+CR8+CS8)-(BX8+BY8+BZ8)</f>
        <v>0</v>
      </c>
      <c r="CZ8" s="85">
        <f t="shared" ref="CZ8:CZ9" si="13">(CV8+CW8)-(CC8+CD8)</f>
        <v>0</v>
      </c>
      <c r="DA8" s="45" t="s">
        <v>219</v>
      </c>
      <c r="DB8" s="45" t="s">
        <v>219</v>
      </c>
      <c r="DC8" s="96">
        <v>0</v>
      </c>
      <c r="DD8" s="96">
        <v>0</v>
      </c>
      <c r="DE8" s="96">
        <f>DC8+DD8</f>
        <v>0</v>
      </c>
      <c r="DF8" s="93">
        <f>DG8+DN8</f>
        <v>0</v>
      </c>
      <c r="DG8" s="93">
        <f>DI8+DJ8+DK8+DL8+DM8</f>
        <v>0</v>
      </c>
      <c r="DH8" s="94"/>
      <c r="DI8" s="85"/>
      <c r="DJ8" s="85"/>
      <c r="DK8" s="85"/>
      <c r="DL8" s="85"/>
      <c r="DM8" s="85"/>
      <c r="DN8" s="93">
        <f>DO8+DP8+DQ8</f>
        <v>0</v>
      </c>
      <c r="DO8" s="85"/>
      <c r="DP8" s="85"/>
      <c r="DQ8" s="85"/>
      <c r="DR8" s="85">
        <f t="shared" ref="DR8:DR9" si="14">(DJ8+DK8+DL8)-(CQ8+CR8+CS8)</f>
        <v>0</v>
      </c>
      <c r="DS8" s="85">
        <f t="shared" ref="DS8:DS9" si="15">(DO8+DP8)-(CV8+CW8)</f>
        <v>0</v>
      </c>
      <c r="DT8" s="45" t="s">
        <v>219</v>
      </c>
      <c r="DU8" s="45" t="s">
        <v>219</v>
      </c>
      <c r="DV8" s="96">
        <v>0</v>
      </c>
      <c r="DW8" s="96">
        <v>0</v>
      </c>
      <c r="DX8" s="96">
        <f>DV8+DW8</f>
        <v>0</v>
      </c>
      <c r="DY8" s="93">
        <f>DZ8+EG8</f>
        <v>0</v>
      </c>
      <c r="DZ8" s="93">
        <f>EB8+EC8+ED8+EE8+EF8</f>
        <v>0</v>
      </c>
      <c r="EA8" s="94"/>
      <c r="EB8" s="85"/>
      <c r="EC8" s="85"/>
      <c r="ED8" s="85"/>
      <c r="EE8" s="85"/>
      <c r="EF8" s="85"/>
      <c r="EG8" s="93">
        <f>EH8+EI8+EJ8</f>
        <v>0</v>
      </c>
      <c r="EH8" s="85"/>
      <c r="EI8" s="85"/>
      <c r="EJ8" s="85"/>
      <c r="EK8" s="85">
        <f t="shared" ref="EK8:EK9" si="16">(EC8+ED8+EE8)-(DJ8+DK8+DL8)</f>
        <v>0</v>
      </c>
      <c r="EL8" s="85">
        <f t="shared" ref="EL8:EL9" si="17">(EH8+EI8)-(DO8+DP8)</f>
        <v>0</v>
      </c>
      <c r="EM8" s="45" t="s">
        <v>219</v>
      </c>
      <c r="EN8" s="45" t="s">
        <v>219</v>
      </c>
      <c r="EO8" s="96">
        <v>0</v>
      </c>
      <c r="EP8" s="96">
        <v>0</v>
      </c>
      <c r="EQ8" s="96">
        <f>EO8+EP8</f>
        <v>0</v>
      </c>
    </row>
    <row r="9" spans="1:147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95</v>
      </c>
      <c r="H9" s="40">
        <f>I9+P9</f>
        <v>0</v>
      </c>
      <c r="I9" s="40">
        <f>K9+L9+M9+N9+O9</f>
        <v>0</v>
      </c>
      <c r="J9" s="5"/>
      <c r="K9" s="9"/>
      <c r="L9" s="9"/>
      <c r="M9" s="9"/>
      <c r="N9" s="9"/>
      <c r="O9" s="9"/>
      <c r="P9" s="40">
        <f>Q9+R9+S9</f>
        <v>0</v>
      </c>
      <c r="Q9" s="9"/>
      <c r="R9" s="9"/>
      <c r="S9" s="9"/>
      <c r="T9" s="68">
        <f>(L9+M9+N9)*-1</f>
        <v>0</v>
      </c>
      <c r="U9" s="68">
        <f>(Q9+R9)*-1</f>
        <v>0</v>
      </c>
      <c r="V9" s="9">
        <f t="shared" si="0"/>
        <v>0</v>
      </c>
      <c r="W9" s="9">
        <f t="shared" si="0"/>
        <v>0</v>
      </c>
      <c r="X9" s="45" t="s">
        <v>219</v>
      </c>
      <c r="Y9" s="9">
        <v>25931</v>
      </c>
      <c r="Z9" s="73">
        <f t="shared" si="2"/>
        <v>0</v>
      </c>
      <c r="AA9" s="73">
        <f t="shared" si="3"/>
        <v>0</v>
      </c>
      <c r="AB9" s="73">
        <f>Z9+AA9</f>
        <v>0</v>
      </c>
      <c r="AC9" s="73">
        <f t="shared" si="4"/>
        <v>0</v>
      </c>
      <c r="AD9" s="73">
        <f t="shared" si="5"/>
        <v>0</v>
      </c>
      <c r="AE9" s="46">
        <f>AC9+AD9</f>
        <v>0</v>
      </c>
      <c r="AF9" s="40">
        <f>AG9+AN9</f>
        <v>0</v>
      </c>
      <c r="AG9" s="40">
        <f>AI9+AJ9+AK9+AL9+AM9</f>
        <v>0</v>
      </c>
      <c r="AH9" s="5"/>
      <c r="AI9" s="9"/>
      <c r="AJ9" s="9"/>
      <c r="AK9" s="9"/>
      <c r="AL9" s="9"/>
      <c r="AM9" s="9"/>
      <c r="AN9" s="40">
        <f>AO9+AP9+AQ9</f>
        <v>0</v>
      </c>
      <c r="AO9" s="9"/>
      <c r="AP9" s="9"/>
      <c r="AQ9" s="9"/>
      <c r="AR9" s="85">
        <f>((AL9+AK9+AJ9)-((V9)*-1))*-1</f>
        <v>0</v>
      </c>
      <c r="AS9" s="85">
        <f>((AO9+AP9)-((W9)*-1))*-1</f>
        <v>0</v>
      </c>
      <c r="AT9" s="45" t="s">
        <v>219</v>
      </c>
      <c r="AU9" s="9"/>
      <c r="AV9" s="90">
        <v>0</v>
      </c>
      <c r="AW9" s="90" t="e">
        <f t="shared" ref="AW9" si="18">ROUND((AZ9/AU9/10)+AD9,2)*-1</f>
        <v>#DIV/0!</v>
      </c>
      <c r="AX9" s="90" t="e">
        <f>AV9+AW9</f>
        <v>#DIV/0!</v>
      </c>
      <c r="AY9" s="92">
        <f t="shared" si="6"/>
        <v>0</v>
      </c>
      <c r="AZ9" s="92">
        <f t="shared" si="7"/>
        <v>0</v>
      </c>
      <c r="BA9" s="93">
        <f>BB9+BI9</f>
        <v>0</v>
      </c>
      <c r="BB9" s="93">
        <f>BD9+BE9+BF9+BG9+BH9</f>
        <v>0</v>
      </c>
      <c r="BC9" s="94"/>
      <c r="BD9" s="85"/>
      <c r="BE9" s="85"/>
      <c r="BF9" s="85"/>
      <c r="BG9" s="85"/>
      <c r="BH9" s="85"/>
      <c r="BI9" s="93">
        <f>BJ9+BK9+BL9</f>
        <v>0</v>
      </c>
      <c r="BJ9" s="85"/>
      <c r="BK9" s="85"/>
      <c r="BL9" s="85"/>
      <c r="BM9" s="85">
        <f t="shared" si="8"/>
        <v>0</v>
      </c>
      <c r="BN9" s="85">
        <f t="shared" si="9"/>
        <v>0</v>
      </c>
      <c r="BO9" s="45" t="s">
        <v>219</v>
      </c>
      <c r="BP9" s="9"/>
      <c r="BQ9" s="90">
        <v>0</v>
      </c>
      <c r="BR9" s="90" t="e">
        <f t="shared" ref="BR9" si="19">ROUND(((BK9-AP9)/BP9/10),2)*-1</f>
        <v>#DIV/0!</v>
      </c>
      <c r="BS9" s="90" t="e">
        <f>BQ9+BR9</f>
        <v>#DIV/0!</v>
      </c>
      <c r="BT9" s="93">
        <f>BU9+CB9</f>
        <v>0</v>
      </c>
      <c r="BU9" s="93">
        <f>BW9+BX9+BY9+BZ9+CA9</f>
        <v>0</v>
      </c>
      <c r="BV9" s="94"/>
      <c r="BW9" s="85"/>
      <c r="BX9" s="85"/>
      <c r="BY9" s="85"/>
      <c r="BZ9" s="85"/>
      <c r="CA9" s="85"/>
      <c r="CB9" s="93">
        <f>CC9+CD9+CE9</f>
        <v>0</v>
      </c>
      <c r="CC9" s="85"/>
      <c r="CD9" s="85"/>
      <c r="CE9" s="85"/>
      <c r="CF9" s="85">
        <f t="shared" si="10"/>
        <v>0</v>
      </c>
      <c r="CG9" s="85">
        <f t="shared" si="11"/>
        <v>0</v>
      </c>
      <c r="CH9" s="45" t="s">
        <v>219</v>
      </c>
      <c r="CI9" s="9"/>
      <c r="CJ9" s="96">
        <v>0</v>
      </c>
      <c r="CK9" s="96" t="e">
        <f t="shared" ref="CK9" si="20">ROUND(((CD9-BK9)/CI9/10),2)*-1</f>
        <v>#DIV/0!</v>
      </c>
      <c r="CL9" s="96" t="e">
        <f>CJ9+CK9</f>
        <v>#DIV/0!</v>
      </c>
      <c r="CM9" s="93">
        <f>CN9+CU9</f>
        <v>0</v>
      </c>
      <c r="CN9" s="93">
        <f>CP9+CQ9+CR9+CS9+CT9</f>
        <v>0</v>
      </c>
      <c r="CO9" s="94"/>
      <c r="CP9" s="85"/>
      <c r="CQ9" s="85"/>
      <c r="CR9" s="85"/>
      <c r="CS9" s="85"/>
      <c r="CT9" s="85"/>
      <c r="CU9" s="93">
        <f>CV9+CW9+CX9</f>
        <v>0</v>
      </c>
      <c r="CV9" s="85"/>
      <c r="CW9" s="85"/>
      <c r="CX9" s="85"/>
      <c r="CY9" s="85">
        <f t="shared" si="12"/>
        <v>0</v>
      </c>
      <c r="CZ9" s="85">
        <f t="shared" si="13"/>
        <v>0</v>
      </c>
      <c r="DA9" s="45" t="s">
        <v>219</v>
      </c>
      <c r="DB9" s="9">
        <v>26460</v>
      </c>
      <c r="DC9" s="96">
        <v>0</v>
      </c>
      <c r="DD9" s="96">
        <f t="shared" ref="DD9" si="21">ROUND(((CW9-CD9)/DB9/10),2)*-1</f>
        <v>0</v>
      </c>
      <c r="DE9" s="96">
        <f>DC9+DD9</f>
        <v>0</v>
      </c>
      <c r="DF9" s="93">
        <f>DG9+DN9</f>
        <v>0</v>
      </c>
      <c r="DG9" s="93">
        <f>DI9+DJ9+DK9+DL9+DM9</f>
        <v>0</v>
      </c>
      <c r="DH9" s="94"/>
      <c r="DI9" s="85"/>
      <c r="DJ9" s="85"/>
      <c r="DK9" s="85"/>
      <c r="DL9" s="85"/>
      <c r="DM9" s="85"/>
      <c r="DN9" s="93">
        <f>DO9+DP9+DQ9</f>
        <v>0</v>
      </c>
      <c r="DO9" s="85"/>
      <c r="DP9" s="85"/>
      <c r="DQ9" s="85"/>
      <c r="DR9" s="85">
        <f t="shared" si="14"/>
        <v>0</v>
      </c>
      <c r="DS9" s="85">
        <f t="shared" si="15"/>
        <v>0</v>
      </c>
      <c r="DT9" s="45" t="s">
        <v>219</v>
      </c>
      <c r="DU9" s="9"/>
      <c r="DV9" s="96">
        <v>0</v>
      </c>
      <c r="DW9" s="96" t="e">
        <f t="shared" ref="DW9" si="22">ROUND(((DP9-CW9)/DU9/10),2)*-1</f>
        <v>#DIV/0!</v>
      </c>
      <c r="DX9" s="96" t="e">
        <f>DV9+DW9</f>
        <v>#DIV/0!</v>
      </c>
      <c r="DY9" s="93">
        <f>DZ9+EG9</f>
        <v>0</v>
      </c>
      <c r="DZ9" s="93">
        <f>EB9+EC9+ED9+EE9+EF9</f>
        <v>0</v>
      </c>
      <c r="EA9" s="94"/>
      <c r="EB9" s="85"/>
      <c r="EC9" s="85"/>
      <c r="ED9" s="85"/>
      <c r="EE9" s="85"/>
      <c r="EF9" s="85"/>
      <c r="EG9" s="93">
        <f>EH9+EI9+EJ9</f>
        <v>0</v>
      </c>
      <c r="EH9" s="85"/>
      <c r="EI9" s="85"/>
      <c r="EJ9" s="85"/>
      <c r="EK9" s="85">
        <f t="shared" si="16"/>
        <v>0</v>
      </c>
      <c r="EL9" s="85">
        <f t="shared" si="17"/>
        <v>0</v>
      </c>
      <c r="EM9" s="45" t="s">
        <v>219</v>
      </c>
      <c r="EN9" s="9"/>
      <c r="EO9" s="96">
        <v>0</v>
      </c>
      <c r="EP9" s="96" t="e">
        <f t="shared" ref="EP9" si="23">ROUND(((EI9-DP9)/EN9/10),2)*-1</f>
        <v>#DIV/0!</v>
      </c>
      <c r="EQ9" s="96" t="e">
        <f>EO9+EP9</f>
        <v>#DIV/0!</v>
      </c>
    </row>
    <row r="10" spans="1:147" x14ac:dyDescent="0.25">
      <c r="A10" s="29"/>
      <c r="B10" s="30"/>
      <c r="C10" s="31"/>
      <c r="D10" s="32" t="s">
        <v>143</v>
      </c>
      <c r="E10" s="30"/>
      <c r="F10" s="30"/>
      <c r="G10" s="31"/>
      <c r="H10" s="33">
        <f t="shared" ref="H10:AE10" si="24">SUBTOTAL(9,H7:H9)</f>
        <v>50000</v>
      </c>
      <c r="I10" s="33">
        <f t="shared" si="24"/>
        <v>50000</v>
      </c>
      <c r="J10" s="33">
        <f t="shared" si="24"/>
        <v>0</v>
      </c>
      <c r="K10" s="33">
        <f t="shared" si="24"/>
        <v>0</v>
      </c>
      <c r="L10" s="33">
        <f t="shared" si="24"/>
        <v>50000</v>
      </c>
      <c r="M10" s="33">
        <f t="shared" si="24"/>
        <v>0</v>
      </c>
      <c r="N10" s="33">
        <f t="shared" si="24"/>
        <v>0</v>
      </c>
      <c r="O10" s="33">
        <f t="shared" si="24"/>
        <v>0</v>
      </c>
      <c r="P10" s="33">
        <f t="shared" si="24"/>
        <v>0</v>
      </c>
      <c r="Q10" s="33">
        <f t="shared" si="24"/>
        <v>0</v>
      </c>
      <c r="R10" s="33">
        <f t="shared" si="24"/>
        <v>0</v>
      </c>
      <c r="S10" s="33">
        <f t="shared" si="24"/>
        <v>0</v>
      </c>
      <c r="T10" s="33">
        <f t="shared" si="24"/>
        <v>-50000</v>
      </c>
      <c r="U10" s="33">
        <f t="shared" si="24"/>
        <v>0</v>
      </c>
      <c r="V10" s="33">
        <f t="shared" si="24"/>
        <v>-32500</v>
      </c>
      <c r="W10" s="33">
        <f t="shared" si="24"/>
        <v>0</v>
      </c>
      <c r="X10" s="33">
        <f t="shared" si="24"/>
        <v>55392</v>
      </c>
      <c r="Y10" s="33">
        <f t="shared" si="24"/>
        <v>55531</v>
      </c>
      <c r="Z10" s="47">
        <f t="shared" si="24"/>
        <v>0</v>
      </c>
      <c r="AA10" s="47">
        <f t="shared" si="24"/>
        <v>0</v>
      </c>
      <c r="AB10" s="47">
        <f t="shared" si="24"/>
        <v>0</v>
      </c>
      <c r="AC10" s="47">
        <f t="shared" si="24"/>
        <v>0</v>
      </c>
      <c r="AD10" s="47">
        <f t="shared" si="24"/>
        <v>0</v>
      </c>
      <c r="AE10" s="47">
        <f t="shared" si="24"/>
        <v>0</v>
      </c>
      <c r="AF10" s="33">
        <f t="shared" ref="AF10:AX10" si="25">SUBTOTAL(9,AF7:AF9)</f>
        <v>0</v>
      </c>
      <c r="AG10" s="33">
        <f t="shared" si="25"/>
        <v>0</v>
      </c>
      <c r="AH10" s="33">
        <f t="shared" si="25"/>
        <v>0</v>
      </c>
      <c r="AI10" s="33">
        <f t="shared" si="25"/>
        <v>0</v>
      </c>
      <c r="AJ10" s="33">
        <f t="shared" si="25"/>
        <v>0</v>
      </c>
      <c r="AK10" s="33">
        <f t="shared" si="25"/>
        <v>0</v>
      </c>
      <c r="AL10" s="33">
        <f t="shared" si="25"/>
        <v>0</v>
      </c>
      <c r="AM10" s="33">
        <f t="shared" si="25"/>
        <v>0</v>
      </c>
      <c r="AN10" s="33">
        <f t="shared" si="25"/>
        <v>0</v>
      </c>
      <c r="AO10" s="33">
        <f t="shared" si="25"/>
        <v>0</v>
      </c>
      <c r="AP10" s="33">
        <f t="shared" si="25"/>
        <v>0</v>
      </c>
      <c r="AQ10" s="33">
        <f t="shared" si="25"/>
        <v>0</v>
      </c>
      <c r="AR10" s="33">
        <f t="shared" si="25"/>
        <v>32500</v>
      </c>
      <c r="AS10" s="33">
        <f t="shared" si="25"/>
        <v>0</v>
      </c>
      <c r="AT10" s="33">
        <f t="shared" si="25"/>
        <v>0</v>
      </c>
      <c r="AU10" s="33">
        <f t="shared" si="25"/>
        <v>0</v>
      </c>
      <c r="AV10" s="47">
        <f t="shared" si="25"/>
        <v>0</v>
      </c>
      <c r="AW10" s="47" t="e">
        <f t="shared" si="25"/>
        <v>#DIV/0!</v>
      </c>
      <c r="AX10" s="47" t="e">
        <f t="shared" si="25"/>
        <v>#DIV/0!</v>
      </c>
      <c r="AY10"/>
      <c r="AZ10"/>
      <c r="BA10" s="33">
        <f t="shared" ref="BA10:BS10" si="26">SUBTOTAL(9,BA7:BA9)</f>
        <v>0</v>
      </c>
      <c r="BB10" s="33">
        <f t="shared" si="26"/>
        <v>0</v>
      </c>
      <c r="BC10" s="33">
        <f t="shared" si="26"/>
        <v>0</v>
      </c>
      <c r="BD10" s="33">
        <f t="shared" si="26"/>
        <v>0</v>
      </c>
      <c r="BE10" s="33">
        <f t="shared" si="26"/>
        <v>0</v>
      </c>
      <c r="BF10" s="33">
        <f t="shared" si="26"/>
        <v>0</v>
      </c>
      <c r="BG10" s="33">
        <f t="shared" si="26"/>
        <v>0</v>
      </c>
      <c r="BH10" s="33">
        <f t="shared" si="26"/>
        <v>0</v>
      </c>
      <c r="BI10" s="33">
        <f t="shared" si="26"/>
        <v>0</v>
      </c>
      <c r="BJ10" s="33">
        <f t="shared" si="26"/>
        <v>0</v>
      </c>
      <c r="BK10" s="33">
        <f t="shared" si="26"/>
        <v>0</v>
      </c>
      <c r="BL10" s="33">
        <f t="shared" si="26"/>
        <v>0</v>
      </c>
      <c r="BM10" s="33">
        <f t="shared" si="26"/>
        <v>0</v>
      </c>
      <c r="BN10" s="33">
        <f t="shared" si="26"/>
        <v>0</v>
      </c>
      <c r="BO10" s="33">
        <f t="shared" si="26"/>
        <v>0</v>
      </c>
      <c r="BP10" s="33">
        <f t="shared" si="26"/>
        <v>0</v>
      </c>
      <c r="BQ10" s="47" t="e">
        <f t="shared" si="26"/>
        <v>#DIV/0!</v>
      </c>
      <c r="BR10" s="47" t="e">
        <f t="shared" si="26"/>
        <v>#DIV/0!</v>
      </c>
      <c r="BS10" s="47" t="e">
        <f t="shared" si="26"/>
        <v>#DIV/0!</v>
      </c>
      <c r="BT10" s="33">
        <f t="shared" ref="BT10:CL10" si="27">SUBTOTAL(9,BT7:BT9)</f>
        <v>0</v>
      </c>
      <c r="BU10" s="33">
        <f t="shared" si="27"/>
        <v>0</v>
      </c>
      <c r="BV10" s="33">
        <f t="shared" si="27"/>
        <v>0</v>
      </c>
      <c r="BW10" s="33">
        <f t="shared" si="27"/>
        <v>0</v>
      </c>
      <c r="BX10" s="33">
        <f t="shared" si="27"/>
        <v>0</v>
      </c>
      <c r="BY10" s="33">
        <f t="shared" si="27"/>
        <v>0</v>
      </c>
      <c r="BZ10" s="33">
        <f t="shared" si="27"/>
        <v>0</v>
      </c>
      <c r="CA10" s="33">
        <f t="shared" si="27"/>
        <v>0</v>
      </c>
      <c r="CB10" s="33">
        <f t="shared" si="27"/>
        <v>0</v>
      </c>
      <c r="CC10" s="33">
        <f t="shared" si="27"/>
        <v>0</v>
      </c>
      <c r="CD10" s="33">
        <f t="shared" si="27"/>
        <v>0</v>
      </c>
      <c r="CE10" s="33">
        <f t="shared" si="27"/>
        <v>0</v>
      </c>
      <c r="CF10" s="33">
        <f t="shared" si="27"/>
        <v>0</v>
      </c>
      <c r="CG10" s="33">
        <f t="shared" si="27"/>
        <v>0</v>
      </c>
      <c r="CH10" s="33">
        <f t="shared" si="27"/>
        <v>0</v>
      </c>
      <c r="CI10" s="33">
        <f t="shared" si="27"/>
        <v>0</v>
      </c>
      <c r="CJ10" s="60" t="e">
        <f t="shared" si="27"/>
        <v>#DIV/0!</v>
      </c>
      <c r="CK10" s="60" t="e">
        <f t="shared" si="27"/>
        <v>#DIV/0!</v>
      </c>
      <c r="CL10" s="60" t="e">
        <f t="shared" si="27"/>
        <v>#DIV/0!</v>
      </c>
      <c r="CM10" s="33">
        <f t="shared" ref="CM10:DE10" si="28">SUBTOTAL(9,CM7:CM9)</f>
        <v>0</v>
      </c>
      <c r="CN10" s="33">
        <f t="shared" si="28"/>
        <v>0</v>
      </c>
      <c r="CO10" s="33">
        <f t="shared" si="28"/>
        <v>0</v>
      </c>
      <c r="CP10" s="33">
        <f t="shared" si="28"/>
        <v>0</v>
      </c>
      <c r="CQ10" s="33">
        <f t="shared" si="28"/>
        <v>0</v>
      </c>
      <c r="CR10" s="33">
        <f t="shared" si="28"/>
        <v>0</v>
      </c>
      <c r="CS10" s="33">
        <f t="shared" si="28"/>
        <v>0</v>
      </c>
      <c r="CT10" s="33">
        <f t="shared" si="28"/>
        <v>0</v>
      </c>
      <c r="CU10" s="33">
        <f t="shared" si="28"/>
        <v>0</v>
      </c>
      <c r="CV10" s="33">
        <f t="shared" si="28"/>
        <v>0</v>
      </c>
      <c r="CW10" s="33">
        <f t="shared" si="28"/>
        <v>0</v>
      </c>
      <c r="CX10" s="33">
        <f t="shared" si="28"/>
        <v>0</v>
      </c>
      <c r="CY10" s="33">
        <f t="shared" si="28"/>
        <v>0</v>
      </c>
      <c r="CZ10" s="33">
        <f t="shared" si="28"/>
        <v>0</v>
      </c>
      <c r="DA10" s="33">
        <f t="shared" si="28"/>
        <v>56067</v>
      </c>
      <c r="DB10" s="33">
        <f t="shared" si="28"/>
        <v>53590</v>
      </c>
      <c r="DC10" s="60">
        <f t="shared" si="28"/>
        <v>0</v>
      </c>
      <c r="DD10" s="60">
        <f t="shared" si="28"/>
        <v>0</v>
      </c>
      <c r="DE10" s="60">
        <f t="shared" si="28"/>
        <v>0</v>
      </c>
      <c r="DF10" s="33">
        <f t="shared" ref="DF10:DX10" si="29">SUBTOTAL(9,DF7:DF9)</f>
        <v>0</v>
      </c>
      <c r="DG10" s="33">
        <f t="shared" si="29"/>
        <v>0</v>
      </c>
      <c r="DH10" s="33">
        <f t="shared" si="29"/>
        <v>0</v>
      </c>
      <c r="DI10" s="33">
        <f t="shared" si="29"/>
        <v>0</v>
      </c>
      <c r="DJ10" s="33">
        <f t="shared" si="29"/>
        <v>0</v>
      </c>
      <c r="DK10" s="33">
        <f t="shared" si="29"/>
        <v>0</v>
      </c>
      <c r="DL10" s="33">
        <f t="shared" si="29"/>
        <v>0</v>
      </c>
      <c r="DM10" s="33">
        <f t="shared" si="29"/>
        <v>0</v>
      </c>
      <c r="DN10" s="33">
        <f t="shared" si="29"/>
        <v>0</v>
      </c>
      <c r="DO10" s="33">
        <f t="shared" si="29"/>
        <v>0</v>
      </c>
      <c r="DP10" s="33">
        <f t="shared" si="29"/>
        <v>0</v>
      </c>
      <c r="DQ10" s="33">
        <f t="shared" si="29"/>
        <v>0</v>
      </c>
      <c r="DR10" s="33">
        <f t="shared" si="29"/>
        <v>0</v>
      </c>
      <c r="DS10" s="33">
        <f t="shared" si="29"/>
        <v>0</v>
      </c>
      <c r="DT10" s="33">
        <f t="shared" si="29"/>
        <v>0</v>
      </c>
      <c r="DU10" s="33">
        <f t="shared" si="29"/>
        <v>0</v>
      </c>
      <c r="DV10" s="60" t="e">
        <f t="shared" si="29"/>
        <v>#DIV/0!</v>
      </c>
      <c r="DW10" s="60" t="e">
        <f t="shared" si="29"/>
        <v>#DIV/0!</v>
      </c>
      <c r="DX10" s="60" t="e">
        <f t="shared" si="29"/>
        <v>#DIV/0!</v>
      </c>
      <c r="DY10" s="33">
        <f t="shared" ref="DY10:EQ10" si="30">SUBTOTAL(9,DY7:DY9)</f>
        <v>0</v>
      </c>
      <c r="DZ10" s="33">
        <f t="shared" si="30"/>
        <v>0</v>
      </c>
      <c r="EA10" s="33">
        <f t="shared" si="30"/>
        <v>0</v>
      </c>
      <c r="EB10" s="33">
        <f t="shared" si="30"/>
        <v>0</v>
      </c>
      <c r="EC10" s="33">
        <f t="shared" si="30"/>
        <v>0</v>
      </c>
      <c r="ED10" s="33">
        <f t="shared" si="30"/>
        <v>0</v>
      </c>
      <c r="EE10" s="33">
        <f t="shared" si="30"/>
        <v>0</v>
      </c>
      <c r="EF10" s="33">
        <f t="shared" si="30"/>
        <v>0</v>
      </c>
      <c r="EG10" s="33">
        <f t="shared" si="30"/>
        <v>0</v>
      </c>
      <c r="EH10" s="33">
        <f t="shared" si="30"/>
        <v>0</v>
      </c>
      <c r="EI10" s="33">
        <f t="shared" si="30"/>
        <v>0</v>
      </c>
      <c r="EJ10" s="33">
        <f t="shared" si="30"/>
        <v>0</v>
      </c>
      <c r="EK10" s="33">
        <f t="shared" si="30"/>
        <v>0</v>
      </c>
      <c r="EL10" s="33">
        <f t="shared" si="30"/>
        <v>0</v>
      </c>
      <c r="EM10" s="33">
        <f t="shared" si="30"/>
        <v>0</v>
      </c>
      <c r="EN10" s="33">
        <f t="shared" si="30"/>
        <v>0</v>
      </c>
      <c r="EO10" s="60" t="e">
        <f t="shared" si="30"/>
        <v>#DIV/0!</v>
      </c>
      <c r="EP10" s="60" t="e">
        <f t="shared" si="30"/>
        <v>#DIV/0!</v>
      </c>
      <c r="EQ10" s="60" t="e">
        <f t="shared" si="30"/>
        <v>#DIV/0!</v>
      </c>
    </row>
    <row r="11" spans="1:147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40">
        <f>I11+P11</f>
        <v>25000</v>
      </c>
      <c r="I11" s="40">
        <f>K11+L11+M11+N11+O11</f>
        <v>0</v>
      </c>
      <c r="J11" s="5"/>
      <c r="K11" s="9"/>
      <c r="L11" s="9"/>
      <c r="M11" s="9"/>
      <c r="N11" s="9"/>
      <c r="O11" s="9"/>
      <c r="P11" s="40">
        <f>Q11+R11+S11</f>
        <v>25000</v>
      </c>
      <c r="Q11" s="9">
        <v>25000</v>
      </c>
      <c r="R11" s="9"/>
      <c r="S11" s="9"/>
      <c r="T11" s="68">
        <f>(L11+M11+N11)*-1</f>
        <v>0</v>
      </c>
      <c r="U11" s="68">
        <f>(Q11+R11)*-1</f>
        <v>-25000</v>
      </c>
      <c r="V11" s="9">
        <f t="shared" ref="V11:W13" si="31">ROUND(T11*0.65,0)</f>
        <v>0</v>
      </c>
      <c r="W11" s="9">
        <f t="shared" si="31"/>
        <v>-16250</v>
      </c>
      <c r="X11" s="9">
        <v>55392</v>
      </c>
      <c r="Y11" s="9">
        <v>29600</v>
      </c>
      <c r="Z11" s="73">
        <f t="shared" ref="Z11:Z13" si="32">IF(T11=0,0,ROUND((T11+L11)/X11/12,2))</f>
        <v>0</v>
      </c>
      <c r="AA11" s="73">
        <f t="shared" ref="AA11:AA13" si="33">IF(U11=0,0,ROUND((U11+Q11)/Y11/12,2))</f>
        <v>0</v>
      </c>
      <c r="AB11" s="73">
        <f>Z11+AA11</f>
        <v>0</v>
      </c>
      <c r="AC11" s="73">
        <f t="shared" ref="AC11:AC13" si="34">ROUND(Z11*0.65,2)</f>
        <v>0</v>
      </c>
      <c r="AD11" s="73">
        <f t="shared" ref="AD11:AD13" si="35">ROUND(AA11*0.65,2)</f>
        <v>0</v>
      </c>
      <c r="AE11" s="46">
        <f>AC11+AD11</f>
        <v>0</v>
      </c>
      <c r="AF11" s="40">
        <f>AG11+AN11</f>
        <v>0</v>
      </c>
      <c r="AG11" s="40">
        <f>AI11+AJ11+AK11+AL11+AM11</f>
        <v>0</v>
      </c>
      <c r="AH11" s="5"/>
      <c r="AI11" s="9"/>
      <c r="AJ11" s="9"/>
      <c r="AK11" s="9"/>
      <c r="AL11" s="9"/>
      <c r="AM11" s="9"/>
      <c r="AN11" s="40">
        <f>AO11+AP11+AQ11</f>
        <v>0</v>
      </c>
      <c r="AO11" s="9"/>
      <c r="AP11" s="9"/>
      <c r="AQ11" s="9"/>
      <c r="AR11" s="85">
        <f>((AL11+AK11+AJ11)-((V11)*-1))*-1</f>
        <v>0</v>
      </c>
      <c r="AS11" s="85">
        <f>((AO11+AP11)-((W11)*-1))*-1</f>
        <v>16250</v>
      </c>
      <c r="AT11" s="9"/>
      <c r="AU11" s="9"/>
      <c r="AV11" s="90" t="e">
        <f t="shared" ref="AV11" si="36">ROUND((AY11/AT11/10)+(AC11),2)*-1</f>
        <v>#DIV/0!</v>
      </c>
      <c r="AW11" s="90" t="e">
        <f t="shared" ref="AW11:AW13" si="37">ROUND((AZ11/AU11/10)+AD11,2)*-1</f>
        <v>#DIV/0!</v>
      </c>
      <c r="AX11" s="90" t="e">
        <f>AV11+AW11</f>
        <v>#DIV/0!</v>
      </c>
      <c r="AY11" s="92">
        <f t="shared" ref="AY11:AY13" si="38">AK11+AL11</f>
        <v>0</v>
      </c>
      <c r="AZ11" s="92">
        <f t="shared" ref="AZ11:AZ13" si="39">AP11</f>
        <v>0</v>
      </c>
      <c r="BA11" s="93">
        <f>BB11+BI11</f>
        <v>0</v>
      </c>
      <c r="BB11" s="93">
        <f>BD11+BE11+BF11+BG11+BH11</f>
        <v>0</v>
      </c>
      <c r="BC11" s="94"/>
      <c r="BD11" s="85"/>
      <c r="BE11" s="85"/>
      <c r="BF11" s="85"/>
      <c r="BG11" s="85"/>
      <c r="BH11" s="85"/>
      <c r="BI11" s="93">
        <f>BJ11+BK11+BL11</f>
        <v>0</v>
      </c>
      <c r="BJ11" s="85"/>
      <c r="BK11" s="85"/>
      <c r="BL11" s="85"/>
      <c r="BM11" s="85">
        <f t="shared" ref="BM11:BM13" si="40">(BE11+BF11+BG11)-(AJ11+AK11+AL11)</f>
        <v>0</v>
      </c>
      <c r="BN11" s="85">
        <f t="shared" ref="BN11:BN13" si="41">(BJ11+BK11)-(AO11+AP11)</f>
        <v>0</v>
      </c>
      <c r="BO11" s="9"/>
      <c r="BP11" s="9"/>
      <c r="BQ11" s="90" t="e">
        <f t="shared" ref="BQ11" si="42">ROUND(((BF11+BG11)-(AK11+AL11))/BO11/10,2)*-1</f>
        <v>#DIV/0!</v>
      </c>
      <c r="BR11" s="90" t="e">
        <f t="shared" ref="BR11:BR13" si="43">ROUND(((BK11-AP11)/BP11/10),2)*-1</f>
        <v>#DIV/0!</v>
      </c>
      <c r="BS11" s="90" t="e">
        <f>BQ11+BR11</f>
        <v>#DIV/0!</v>
      </c>
      <c r="BT11" s="93">
        <f>BU11+CB11</f>
        <v>0</v>
      </c>
      <c r="BU11" s="93">
        <f>BW11+BX11+BY11+BZ11+CA11</f>
        <v>0</v>
      </c>
      <c r="BV11" s="94"/>
      <c r="BW11" s="85"/>
      <c r="BX11" s="85"/>
      <c r="BY11" s="85"/>
      <c r="BZ11" s="85"/>
      <c r="CA11" s="85"/>
      <c r="CB11" s="93">
        <f>CC11+CD11+CE11</f>
        <v>0</v>
      </c>
      <c r="CC11" s="85"/>
      <c r="CD11" s="85"/>
      <c r="CE11" s="85"/>
      <c r="CF11" s="85">
        <f t="shared" ref="CF11:CF13" si="44">(BX11+BY11+BZ11)-(BE11+BF11+BG11)</f>
        <v>0</v>
      </c>
      <c r="CG11" s="85">
        <f t="shared" ref="CG11:CG13" si="45">(CC11+CD11)-(BJ11+BK11)</f>
        <v>0</v>
      </c>
      <c r="CH11" s="9"/>
      <c r="CI11" s="9"/>
      <c r="CJ11" s="96" t="e">
        <f t="shared" ref="CJ11" si="46">ROUND(((BY11+BZ11)-(BF11+BG11))/CH11/10,2)*-1</f>
        <v>#DIV/0!</v>
      </c>
      <c r="CK11" s="96" t="e">
        <f t="shared" ref="CK11:CK13" si="47">ROUND(((CD11-BK11)/CI11/10),2)*-1</f>
        <v>#DIV/0!</v>
      </c>
      <c r="CL11" s="96" t="e">
        <f>CJ11+CK11</f>
        <v>#DIV/0!</v>
      </c>
      <c r="CM11" s="93">
        <f>CN11+CU11</f>
        <v>0</v>
      </c>
      <c r="CN11" s="93">
        <f>CP11+CQ11+CR11+CS11+CT11</f>
        <v>0</v>
      </c>
      <c r="CO11" s="94"/>
      <c r="CP11" s="85"/>
      <c r="CQ11" s="85"/>
      <c r="CR11" s="85"/>
      <c r="CS11" s="85"/>
      <c r="CT11" s="85"/>
      <c r="CU11" s="93">
        <f>CV11+CW11+CX11</f>
        <v>0</v>
      </c>
      <c r="CV11" s="85"/>
      <c r="CW11" s="85"/>
      <c r="CX11" s="85"/>
      <c r="CY11" s="85">
        <f t="shared" ref="CY11:CY13" si="48">(CQ11+CR11+CS11)-(BX11+BY11+BZ11)</f>
        <v>0</v>
      </c>
      <c r="CZ11" s="85">
        <f t="shared" ref="CZ11:CZ13" si="49">(CV11+CW11)-(CC11+CD11)</f>
        <v>0</v>
      </c>
      <c r="DA11" s="9">
        <v>56067</v>
      </c>
      <c r="DB11" s="9">
        <v>27130</v>
      </c>
      <c r="DC11" s="96">
        <f t="shared" ref="DC11" si="50">ROUND(((CR11+CS11)-(BY11+BZ11))/DA11/10,2)*-1</f>
        <v>0</v>
      </c>
      <c r="DD11" s="96">
        <f t="shared" ref="DD11" si="51">ROUND(((CW11-CD11)/DB11/10),2)*-1</f>
        <v>0</v>
      </c>
      <c r="DE11" s="96">
        <f>DC11+DD11</f>
        <v>0</v>
      </c>
      <c r="DF11" s="93">
        <f>DG11+DN11</f>
        <v>0</v>
      </c>
      <c r="DG11" s="93">
        <f>DI11+DJ11+DK11+DL11+DM11</f>
        <v>0</v>
      </c>
      <c r="DH11" s="94"/>
      <c r="DI11" s="85"/>
      <c r="DJ11" s="85"/>
      <c r="DK11" s="85"/>
      <c r="DL11" s="85"/>
      <c r="DM11" s="85"/>
      <c r="DN11" s="93">
        <f>DO11+DP11+DQ11</f>
        <v>0</v>
      </c>
      <c r="DO11" s="85"/>
      <c r="DP11" s="85"/>
      <c r="DQ11" s="85"/>
      <c r="DR11" s="85">
        <f t="shared" ref="DR11:DR13" si="52">(DJ11+DK11+DL11)-(CQ11+CR11+CS11)</f>
        <v>0</v>
      </c>
      <c r="DS11" s="85">
        <f t="shared" ref="DS11:DS13" si="53">(DO11+DP11)-(CV11+CW11)</f>
        <v>0</v>
      </c>
      <c r="DT11" s="9"/>
      <c r="DU11" s="9"/>
      <c r="DV11" s="96" t="e">
        <f t="shared" ref="DV11" si="54">ROUND(((DK11+DL11)-(CR11+CS11))/DT11/10,2)*-1</f>
        <v>#DIV/0!</v>
      </c>
      <c r="DW11" s="96" t="e">
        <f t="shared" ref="DW11" si="55">ROUND(((DP11-CW11)/DU11/10),2)*-1</f>
        <v>#DIV/0!</v>
      </c>
      <c r="DX11" s="96" t="e">
        <f>DV11+DW11</f>
        <v>#DIV/0!</v>
      </c>
      <c r="DY11" s="93">
        <f>DZ11+EG11</f>
        <v>0</v>
      </c>
      <c r="DZ11" s="93">
        <f>EB11+EC11+ED11+EE11+EF11</f>
        <v>0</v>
      </c>
      <c r="EA11" s="94"/>
      <c r="EB11" s="85"/>
      <c r="EC11" s="85"/>
      <c r="ED11" s="85"/>
      <c r="EE11" s="85"/>
      <c r="EF11" s="85"/>
      <c r="EG11" s="93">
        <f>EH11+EI11+EJ11</f>
        <v>0</v>
      </c>
      <c r="EH11" s="85"/>
      <c r="EI11" s="85"/>
      <c r="EJ11" s="85"/>
      <c r="EK11" s="85">
        <f t="shared" ref="EK11:EK13" si="56">(EC11+ED11+EE11)-(DJ11+DK11+DL11)</f>
        <v>0</v>
      </c>
      <c r="EL11" s="85">
        <f t="shared" ref="EL11:EL13" si="57">(EH11+EI11)-(DO11+DP11)</f>
        <v>0</v>
      </c>
      <c r="EM11" s="9"/>
      <c r="EN11" s="9"/>
      <c r="EO11" s="96" t="e">
        <f t="shared" ref="EO11" si="58">ROUND(((ED11+EE11)-(DK11+DL11))/EM11/10,2)*-1</f>
        <v>#DIV/0!</v>
      </c>
      <c r="EP11" s="96" t="e">
        <f t="shared" ref="EP11" si="59">ROUND(((EI11-DP11)/EN11/10),2)*-1</f>
        <v>#DIV/0!</v>
      </c>
      <c r="EQ11" s="96" t="e">
        <f>EO11+EP11</f>
        <v>#DIV/0!</v>
      </c>
    </row>
    <row r="12" spans="1:147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109</v>
      </c>
      <c r="G12" s="19" t="s">
        <v>95</v>
      </c>
      <c r="H12" s="40">
        <f>I12+P12</f>
        <v>0</v>
      </c>
      <c r="I12" s="40">
        <f>K12+L12+M12+N12+O12</f>
        <v>0</v>
      </c>
      <c r="J12" s="5"/>
      <c r="K12" s="9"/>
      <c r="L12" s="9"/>
      <c r="M12" s="9"/>
      <c r="N12" s="9"/>
      <c r="O12" s="9"/>
      <c r="P12" s="40">
        <f>Q12+R12+S12</f>
        <v>0</v>
      </c>
      <c r="Q12" s="9"/>
      <c r="R12" s="9"/>
      <c r="S12" s="9"/>
      <c r="T12" s="68">
        <f>(L12+M12+N12)*-1</f>
        <v>0</v>
      </c>
      <c r="U12" s="68">
        <f>(Q12+R12)*-1</f>
        <v>0</v>
      </c>
      <c r="V12" s="9">
        <f t="shared" si="31"/>
        <v>0</v>
      </c>
      <c r="W12" s="9">
        <f t="shared" si="31"/>
        <v>0</v>
      </c>
      <c r="X12" s="45" t="s">
        <v>219</v>
      </c>
      <c r="Y12" s="45" t="s">
        <v>219</v>
      </c>
      <c r="Z12" s="73">
        <f t="shared" si="32"/>
        <v>0</v>
      </c>
      <c r="AA12" s="73">
        <f t="shared" si="33"/>
        <v>0</v>
      </c>
      <c r="AB12" s="73">
        <f>Z12+AA12</f>
        <v>0</v>
      </c>
      <c r="AC12" s="73">
        <f t="shared" si="34"/>
        <v>0</v>
      </c>
      <c r="AD12" s="73">
        <f t="shared" si="35"/>
        <v>0</v>
      </c>
      <c r="AE12" s="46">
        <f>AC12+AD12</f>
        <v>0</v>
      </c>
      <c r="AF12" s="40">
        <f>AG12+AN12</f>
        <v>0</v>
      </c>
      <c r="AG12" s="40">
        <f>AI12+AJ12+AK12+AL12+AM12</f>
        <v>0</v>
      </c>
      <c r="AH12" s="5"/>
      <c r="AI12" s="9"/>
      <c r="AJ12" s="9"/>
      <c r="AK12" s="9"/>
      <c r="AL12" s="9"/>
      <c r="AM12" s="9"/>
      <c r="AN12" s="40">
        <f>AO12+AP12+AQ12</f>
        <v>0</v>
      </c>
      <c r="AO12" s="9"/>
      <c r="AP12" s="9"/>
      <c r="AQ12" s="9"/>
      <c r="AR12" s="85">
        <f>((AL12+AK12+AJ12)-((V12)*-1))*-1</f>
        <v>0</v>
      </c>
      <c r="AS12" s="85">
        <f>((AO12+AP12)-((W12)*-1))*-1</f>
        <v>0</v>
      </c>
      <c r="AT12" s="45" t="s">
        <v>219</v>
      </c>
      <c r="AU12" s="45" t="s">
        <v>219</v>
      </c>
      <c r="AV12" s="90">
        <v>0</v>
      </c>
      <c r="AW12" s="90">
        <v>0</v>
      </c>
      <c r="AX12" s="90">
        <f>AV12+AW12</f>
        <v>0</v>
      </c>
      <c r="AY12" s="92">
        <f t="shared" si="38"/>
        <v>0</v>
      </c>
      <c r="AZ12" s="92">
        <f t="shared" si="39"/>
        <v>0</v>
      </c>
      <c r="BA12" s="93">
        <f>BB12+BI12</f>
        <v>0</v>
      </c>
      <c r="BB12" s="93">
        <f>BD12+BE12+BF12+BG12+BH12</f>
        <v>0</v>
      </c>
      <c r="BC12" s="94"/>
      <c r="BD12" s="85"/>
      <c r="BE12" s="85"/>
      <c r="BF12" s="85"/>
      <c r="BG12" s="85"/>
      <c r="BH12" s="85"/>
      <c r="BI12" s="93">
        <f>BJ12+BK12+BL12</f>
        <v>0</v>
      </c>
      <c r="BJ12" s="85"/>
      <c r="BK12" s="85"/>
      <c r="BL12" s="85"/>
      <c r="BM12" s="85">
        <f t="shared" si="40"/>
        <v>0</v>
      </c>
      <c r="BN12" s="85">
        <f t="shared" si="41"/>
        <v>0</v>
      </c>
      <c r="BO12" s="45" t="s">
        <v>219</v>
      </c>
      <c r="BP12" s="45" t="s">
        <v>219</v>
      </c>
      <c r="BQ12" s="90">
        <v>0</v>
      </c>
      <c r="BR12" s="90">
        <v>0</v>
      </c>
      <c r="BS12" s="90">
        <f>BQ12+BR12</f>
        <v>0</v>
      </c>
      <c r="BT12" s="93">
        <f>BU12+CB12</f>
        <v>0</v>
      </c>
      <c r="BU12" s="93">
        <f>BW12+BX12+BY12+BZ12+CA12</f>
        <v>0</v>
      </c>
      <c r="BV12" s="94"/>
      <c r="BW12" s="85"/>
      <c r="BX12" s="85"/>
      <c r="BY12" s="85"/>
      <c r="BZ12" s="85"/>
      <c r="CA12" s="85"/>
      <c r="CB12" s="93">
        <f>CC12+CD12+CE12</f>
        <v>0</v>
      </c>
      <c r="CC12" s="85"/>
      <c r="CD12" s="85"/>
      <c r="CE12" s="85"/>
      <c r="CF12" s="85">
        <f t="shared" si="44"/>
        <v>0</v>
      </c>
      <c r="CG12" s="85">
        <f t="shared" si="45"/>
        <v>0</v>
      </c>
      <c r="CH12" s="45" t="s">
        <v>219</v>
      </c>
      <c r="CI12" s="45" t="s">
        <v>219</v>
      </c>
      <c r="CJ12" s="96">
        <v>0</v>
      </c>
      <c r="CK12" s="96">
        <v>0</v>
      </c>
      <c r="CL12" s="96">
        <f>CJ12+CK12</f>
        <v>0</v>
      </c>
      <c r="CM12" s="93">
        <f>CN12+CU12</f>
        <v>0</v>
      </c>
      <c r="CN12" s="93">
        <f>CP12+CQ12+CR12+CS12+CT12</f>
        <v>0</v>
      </c>
      <c r="CO12" s="94"/>
      <c r="CP12" s="85"/>
      <c r="CQ12" s="85"/>
      <c r="CR12" s="85"/>
      <c r="CS12" s="85"/>
      <c r="CT12" s="85"/>
      <c r="CU12" s="93">
        <f>CV12+CW12+CX12</f>
        <v>0</v>
      </c>
      <c r="CV12" s="85"/>
      <c r="CW12" s="85"/>
      <c r="CX12" s="85"/>
      <c r="CY12" s="85">
        <f t="shared" si="48"/>
        <v>0</v>
      </c>
      <c r="CZ12" s="85">
        <f t="shared" si="49"/>
        <v>0</v>
      </c>
      <c r="DA12" s="45" t="s">
        <v>219</v>
      </c>
      <c r="DB12" s="45" t="s">
        <v>219</v>
      </c>
      <c r="DC12" s="96">
        <v>0</v>
      </c>
      <c r="DD12" s="96">
        <v>0</v>
      </c>
      <c r="DE12" s="96">
        <f>DC12+DD12</f>
        <v>0</v>
      </c>
      <c r="DF12" s="93">
        <f>DG12+DN12</f>
        <v>0</v>
      </c>
      <c r="DG12" s="93">
        <f>DI12+DJ12+DK12+DL12+DM12</f>
        <v>0</v>
      </c>
      <c r="DH12" s="94"/>
      <c r="DI12" s="85"/>
      <c r="DJ12" s="85"/>
      <c r="DK12" s="85"/>
      <c r="DL12" s="85"/>
      <c r="DM12" s="85"/>
      <c r="DN12" s="93">
        <f>DO12+DP12+DQ12</f>
        <v>0</v>
      </c>
      <c r="DO12" s="85"/>
      <c r="DP12" s="85"/>
      <c r="DQ12" s="85"/>
      <c r="DR12" s="85">
        <f t="shared" si="52"/>
        <v>0</v>
      </c>
      <c r="DS12" s="85">
        <f t="shared" si="53"/>
        <v>0</v>
      </c>
      <c r="DT12" s="45" t="s">
        <v>219</v>
      </c>
      <c r="DU12" s="45" t="s">
        <v>219</v>
      </c>
      <c r="DV12" s="96">
        <v>0</v>
      </c>
      <c r="DW12" s="96">
        <v>0</v>
      </c>
      <c r="DX12" s="96">
        <f>DV12+DW12</f>
        <v>0</v>
      </c>
      <c r="DY12" s="93">
        <f>DZ12+EG12</f>
        <v>0</v>
      </c>
      <c r="DZ12" s="93">
        <f>EB12+EC12+ED12+EE12+EF12</f>
        <v>0</v>
      </c>
      <c r="EA12" s="94"/>
      <c r="EB12" s="85"/>
      <c r="EC12" s="85"/>
      <c r="ED12" s="85"/>
      <c r="EE12" s="85"/>
      <c r="EF12" s="85"/>
      <c r="EG12" s="93">
        <f>EH12+EI12+EJ12</f>
        <v>0</v>
      </c>
      <c r="EH12" s="85"/>
      <c r="EI12" s="85"/>
      <c r="EJ12" s="85"/>
      <c r="EK12" s="85">
        <f t="shared" si="56"/>
        <v>0</v>
      </c>
      <c r="EL12" s="85">
        <f t="shared" si="57"/>
        <v>0</v>
      </c>
      <c r="EM12" s="45" t="s">
        <v>219</v>
      </c>
      <c r="EN12" s="45" t="s">
        <v>219</v>
      </c>
      <c r="EO12" s="96">
        <v>0</v>
      </c>
      <c r="EP12" s="96">
        <v>0</v>
      </c>
      <c r="EQ12" s="96">
        <f>EO12+EP12</f>
        <v>0</v>
      </c>
    </row>
    <row r="13" spans="1:14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95</v>
      </c>
      <c r="H13" s="40">
        <f>I13+P13</f>
        <v>0</v>
      </c>
      <c r="I13" s="40">
        <f>K13+L13+M13+N13+O13</f>
        <v>0</v>
      </c>
      <c r="J13" s="5"/>
      <c r="K13" s="9"/>
      <c r="L13" s="9"/>
      <c r="M13" s="9"/>
      <c r="N13" s="9"/>
      <c r="O13" s="9"/>
      <c r="P13" s="40">
        <f>Q13+R13+S13</f>
        <v>0</v>
      </c>
      <c r="Q13" s="9"/>
      <c r="R13" s="9"/>
      <c r="S13" s="9"/>
      <c r="T13" s="68">
        <f>(L13+M13+N13)*-1</f>
        <v>0</v>
      </c>
      <c r="U13" s="68">
        <f>(Q13+R13)*-1</f>
        <v>0</v>
      </c>
      <c r="V13" s="9">
        <f t="shared" si="31"/>
        <v>0</v>
      </c>
      <c r="W13" s="9">
        <f t="shared" si="31"/>
        <v>0</v>
      </c>
      <c r="X13" s="45" t="s">
        <v>219</v>
      </c>
      <c r="Y13" s="9">
        <v>25931</v>
      </c>
      <c r="Z13" s="73">
        <f t="shared" si="32"/>
        <v>0</v>
      </c>
      <c r="AA13" s="73">
        <f t="shared" si="33"/>
        <v>0</v>
      </c>
      <c r="AB13" s="73">
        <f>Z13+AA13</f>
        <v>0</v>
      </c>
      <c r="AC13" s="73">
        <f t="shared" si="34"/>
        <v>0</v>
      </c>
      <c r="AD13" s="73">
        <f t="shared" si="35"/>
        <v>0</v>
      </c>
      <c r="AE13" s="46">
        <f>AC13+AD13</f>
        <v>0</v>
      </c>
      <c r="AF13" s="40">
        <f>AG13+AN13</f>
        <v>0</v>
      </c>
      <c r="AG13" s="40">
        <f>AI13+AJ13+AK13+AL13+AM13</f>
        <v>0</v>
      </c>
      <c r="AH13" s="5"/>
      <c r="AI13" s="9"/>
      <c r="AJ13" s="9"/>
      <c r="AK13" s="9"/>
      <c r="AL13" s="9"/>
      <c r="AM13" s="9"/>
      <c r="AN13" s="40">
        <f>AO13+AP13+AQ13</f>
        <v>0</v>
      </c>
      <c r="AO13" s="9"/>
      <c r="AP13" s="9"/>
      <c r="AQ13" s="9"/>
      <c r="AR13" s="85">
        <f>((AL13+AK13+AJ13)-((V13)*-1))*-1</f>
        <v>0</v>
      </c>
      <c r="AS13" s="85">
        <f>((AO13+AP13)-((W13)*-1))*-1</f>
        <v>0</v>
      </c>
      <c r="AT13" s="45" t="s">
        <v>219</v>
      </c>
      <c r="AU13" s="9"/>
      <c r="AV13" s="90">
        <v>0</v>
      </c>
      <c r="AW13" s="90" t="e">
        <f t="shared" si="37"/>
        <v>#DIV/0!</v>
      </c>
      <c r="AX13" s="90" t="e">
        <f>AV13+AW13</f>
        <v>#DIV/0!</v>
      </c>
      <c r="AY13" s="92">
        <f t="shared" si="38"/>
        <v>0</v>
      </c>
      <c r="AZ13" s="92">
        <f t="shared" si="39"/>
        <v>0</v>
      </c>
      <c r="BA13" s="93">
        <f>BB13+BI13</f>
        <v>0</v>
      </c>
      <c r="BB13" s="93">
        <f>BD13+BE13+BF13+BG13+BH13</f>
        <v>0</v>
      </c>
      <c r="BC13" s="94"/>
      <c r="BD13" s="85"/>
      <c r="BE13" s="85"/>
      <c r="BF13" s="85"/>
      <c r="BG13" s="85"/>
      <c r="BH13" s="85"/>
      <c r="BI13" s="93">
        <f>BJ13+BK13+BL13</f>
        <v>0</v>
      </c>
      <c r="BJ13" s="85"/>
      <c r="BK13" s="85"/>
      <c r="BL13" s="85"/>
      <c r="BM13" s="85">
        <f t="shared" si="40"/>
        <v>0</v>
      </c>
      <c r="BN13" s="85">
        <f t="shared" si="41"/>
        <v>0</v>
      </c>
      <c r="BO13" s="45" t="s">
        <v>219</v>
      </c>
      <c r="BP13" s="9"/>
      <c r="BQ13" s="90">
        <v>0</v>
      </c>
      <c r="BR13" s="90" t="e">
        <f t="shared" si="43"/>
        <v>#DIV/0!</v>
      </c>
      <c r="BS13" s="90" t="e">
        <f>BQ13+BR13</f>
        <v>#DIV/0!</v>
      </c>
      <c r="BT13" s="93">
        <f>BU13+CB13</f>
        <v>0</v>
      </c>
      <c r="BU13" s="93">
        <f>BW13+BX13+BY13+BZ13+CA13</f>
        <v>0</v>
      </c>
      <c r="BV13" s="94"/>
      <c r="BW13" s="85"/>
      <c r="BX13" s="85"/>
      <c r="BY13" s="85"/>
      <c r="BZ13" s="85"/>
      <c r="CA13" s="85"/>
      <c r="CB13" s="93">
        <f>CC13+CD13+CE13</f>
        <v>0</v>
      </c>
      <c r="CC13" s="85"/>
      <c r="CD13" s="85"/>
      <c r="CE13" s="85"/>
      <c r="CF13" s="85">
        <f t="shared" si="44"/>
        <v>0</v>
      </c>
      <c r="CG13" s="85">
        <f t="shared" si="45"/>
        <v>0</v>
      </c>
      <c r="CH13" s="45" t="s">
        <v>219</v>
      </c>
      <c r="CI13" s="9"/>
      <c r="CJ13" s="96">
        <v>0</v>
      </c>
      <c r="CK13" s="96" t="e">
        <f t="shared" si="47"/>
        <v>#DIV/0!</v>
      </c>
      <c r="CL13" s="96" t="e">
        <f>CJ13+CK13</f>
        <v>#DIV/0!</v>
      </c>
      <c r="CM13" s="93">
        <f>CN13+CU13</f>
        <v>0</v>
      </c>
      <c r="CN13" s="93">
        <f>CP13+CQ13+CR13+CS13+CT13</f>
        <v>0</v>
      </c>
      <c r="CO13" s="94"/>
      <c r="CP13" s="85"/>
      <c r="CQ13" s="85"/>
      <c r="CR13" s="85"/>
      <c r="CS13" s="85"/>
      <c r="CT13" s="85"/>
      <c r="CU13" s="93">
        <f>CV13+CW13+CX13</f>
        <v>0</v>
      </c>
      <c r="CV13" s="85"/>
      <c r="CW13" s="85"/>
      <c r="CX13" s="85"/>
      <c r="CY13" s="85">
        <f t="shared" si="48"/>
        <v>0</v>
      </c>
      <c r="CZ13" s="85">
        <f t="shared" si="49"/>
        <v>0</v>
      </c>
      <c r="DA13" s="45" t="s">
        <v>219</v>
      </c>
      <c r="DB13" s="9">
        <v>26460</v>
      </c>
      <c r="DC13" s="96">
        <v>0</v>
      </c>
      <c r="DD13" s="96">
        <f t="shared" ref="DD13" si="60">ROUND(((CW13-CD13)/DB13/10),2)*-1</f>
        <v>0</v>
      </c>
      <c r="DE13" s="96">
        <f>DC13+DD13</f>
        <v>0</v>
      </c>
      <c r="DF13" s="93">
        <f>DG13+DN13</f>
        <v>0</v>
      </c>
      <c r="DG13" s="93">
        <f>DI13+DJ13+DK13+DL13+DM13</f>
        <v>0</v>
      </c>
      <c r="DH13" s="94"/>
      <c r="DI13" s="85"/>
      <c r="DJ13" s="85"/>
      <c r="DK13" s="85"/>
      <c r="DL13" s="85"/>
      <c r="DM13" s="85"/>
      <c r="DN13" s="93">
        <f>DO13+DP13+DQ13</f>
        <v>0</v>
      </c>
      <c r="DO13" s="85"/>
      <c r="DP13" s="85"/>
      <c r="DQ13" s="85"/>
      <c r="DR13" s="85">
        <f t="shared" si="52"/>
        <v>0</v>
      </c>
      <c r="DS13" s="85">
        <f t="shared" si="53"/>
        <v>0</v>
      </c>
      <c r="DT13" s="45" t="s">
        <v>219</v>
      </c>
      <c r="DU13" s="9"/>
      <c r="DV13" s="96">
        <v>0</v>
      </c>
      <c r="DW13" s="96" t="e">
        <f t="shared" ref="DW13" si="61">ROUND(((DP13-CW13)/DU13/10),2)*-1</f>
        <v>#DIV/0!</v>
      </c>
      <c r="DX13" s="96" t="e">
        <f>DV13+DW13</f>
        <v>#DIV/0!</v>
      </c>
      <c r="DY13" s="93">
        <f>DZ13+EG13</f>
        <v>0</v>
      </c>
      <c r="DZ13" s="93">
        <f>EB13+EC13+ED13+EE13+EF13</f>
        <v>0</v>
      </c>
      <c r="EA13" s="94"/>
      <c r="EB13" s="85"/>
      <c r="EC13" s="85"/>
      <c r="ED13" s="85"/>
      <c r="EE13" s="85"/>
      <c r="EF13" s="85"/>
      <c r="EG13" s="93">
        <f>EH13+EI13+EJ13</f>
        <v>0</v>
      </c>
      <c r="EH13" s="85"/>
      <c r="EI13" s="85"/>
      <c r="EJ13" s="85"/>
      <c r="EK13" s="85">
        <f t="shared" si="56"/>
        <v>0</v>
      </c>
      <c r="EL13" s="85">
        <f t="shared" si="57"/>
        <v>0</v>
      </c>
      <c r="EM13" s="45" t="s">
        <v>219</v>
      </c>
      <c r="EN13" s="9"/>
      <c r="EO13" s="96">
        <v>0</v>
      </c>
      <c r="EP13" s="96" t="e">
        <f t="shared" ref="EP13" si="62">ROUND(((EI13-DP13)/EN13/10),2)*-1</f>
        <v>#DIV/0!</v>
      </c>
      <c r="EQ13" s="96" t="e">
        <f>EO13+EP13</f>
        <v>#DIV/0!</v>
      </c>
    </row>
    <row r="14" spans="1:147" x14ac:dyDescent="0.25">
      <c r="A14" s="29"/>
      <c r="B14" s="30"/>
      <c r="C14" s="31"/>
      <c r="D14" s="32" t="s">
        <v>144</v>
      </c>
      <c r="E14" s="30"/>
      <c r="F14" s="30"/>
      <c r="G14" s="31"/>
      <c r="H14" s="33">
        <f t="shared" ref="H14:AE14" si="63">SUBTOTAL(9,H11:H13)</f>
        <v>25000</v>
      </c>
      <c r="I14" s="33">
        <f t="shared" si="63"/>
        <v>0</v>
      </c>
      <c r="J14" s="33">
        <f t="shared" si="63"/>
        <v>0</v>
      </c>
      <c r="K14" s="33">
        <f t="shared" si="63"/>
        <v>0</v>
      </c>
      <c r="L14" s="33">
        <f t="shared" si="63"/>
        <v>0</v>
      </c>
      <c r="M14" s="33">
        <f t="shared" si="63"/>
        <v>0</v>
      </c>
      <c r="N14" s="33">
        <f t="shared" si="63"/>
        <v>0</v>
      </c>
      <c r="O14" s="33">
        <f t="shared" si="63"/>
        <v>0</v>
      </c>
      <c r="P14" s="33">
        <f t="shared" si="63"/>
        <v>25000</v>
      </c>
      <c r="Q14" s="33">
        <f t="shared" si="63"/>
        <v>25000</v>
      </c>
      <c r="R14" s="33">
        <f t="shared" si="63"/>
        <v>0</v>
      </c>
      <c r="S14" s="33">
        <f t="shared" si="63"/>
        <v>0</v>
      </c>
      <c r="T14" s="33">
        <f t="shared" si="63"/>
        <v>0</v>
      </c>
      <c r="U14" s="33">
        <f t="shared" si="63"/>
        <v>-25000</v>
      </c>
      <c r="V14" s="33">
        <f t="shared" si="63"/>
        <v>0</v>
      </c>
      <c r="W14" s="33">
        <f t="shared" si="63"/>
        <v>-16250</v>
      </c>
      <c r="X14" s="33">
        <f t="shared" si="63"/>
        <v>55392</v>
      </c>
      <c r="Y14" s="33">
        <f t="shared" si="63"/>
        <v>55531</v>
      </c>
      <c r="Z14" s="47">
        <f t="shared" si="63"/>
        <v>0</v>
      </c>
      <c r="AA14" s="47">
        <f t="shared" si="63"/>
        <v>0</v>
      </c>
      <c r="AB14" s="47">
        <f t="shared" si="63"/>
        <v>0</v>
      </c>
      <c r="AC14" s="47">
        <f t="shared" si="63"/>
        <v>0</v>
      </c>
      <c r="AD14" s="47">
        <f t="shared" si="63"/>
        <v>0</v>
      </c>
      <c r="AE14" s="47">
        <f t="shared" si="63"/>
        <v>0</v>
      </c>
      <c r="AF14" s="33">
        <f t="shared" ref="AF14:AX14" si="64">SUBTOTAL(9,AF11:AF13)</f>
        <v>0</v>
      </c>
      <c r="AG14" s="33">
        <f t="shared" si="64"/>
        <v>0</v>
      </c>
      <c r="AH14" s="33">
        <f t="shared" si="64"/>
        <v>0</v>
      </c>
      <c r="AI14" s="33">
        <f t="shared" si="64"/>
        <v>0</v>
      </c>
      <c r="AJ14" s="33">
        <f t="shared" si="64"/>
        <v>0</v>
      </c>
      <c r="AK14" s="33">
        <f t="shared" si="64"/>
        <v>0</v>
      </c>
      <c r="AL14" s="33">
        <f t="shared" si="64"/>
        <v>0</v>
      </c>
      <c r="AM14" s="33">
        <f t="shared" si="64"/>
        <v>0</v>
      </c>
      <c r="AN14" s="33">
        <f t="shared" si="64"/>
        <v>0</v>
      </c>
      <c r="AO14" s="33">
        <f t="shared" si="64"/>
        <v>0</v>
      </c>
      <c r="AP14" s="33">
        <f t="shared" si="64"/>
        <v>0</v>
      </c>
      <c r="AQ14" s="33">
        <f t="shared" si="64"/>
        <v>0</v>
      </c>
      <c r="AR14" s="33">
        <f t="shared" si="64"/>
        <v>0</v>
      </c>
      <c r="AS14" s="33">
        <f t="shared" si="64"/>
        <v>16250</v>
      </c>
      <c r="AT14" s="33">
        <f t="shared" si="64"/>
        <v>0</v>
      </c>
      <c r="AU14" s="33">
        <f t="shared" si="64"/>
        <v>0</v>
      </c>
      <c r="AV14" s="47" t="e">
        <f t="shared" si="64"/>
        <v>#DIV/0!</v>
      </c>
      <c r="AW14" s="47" t="e">
        <f t="shared" si="64"/>
        <v>#DIV/0!</v>
      </c>
      <c r="AX14" s="47" t="e">
        <f t="shared" si="64"/>
        <v>#DIV/0!</v>
      </c>
      <c r="AY14"/>
      <c r="AZ14"/>
      <c r="BA14" s="33">
        <f t="shared" ref="BA14:BS14" si="65">SUBTOTAL(9,BA11:BA13)</f>
        <v>0</v>
      </c>
      <c r="BB14" s="33">
        <f t="shared" si="65"/>
        <v>0</v>
      </c>
      <c r="BC14" s="33">
        <f t="shared" si="65"/>
        <v>0</v>
      </c>
      <c r="BD14" s="33">
        <f t="shared" si="65"/>
        <v>0</v>
      </c>
      <c r="BE14" s="33">
        <f t="shared" si="65"/>
        <v>0</v>
      </c>
      <c r="BF14" s="33">
        <f t="shared" si="65"/>
        <v>0</v>
      </c>
      <c r="BG14" s="33">
        <f t="shared" si="65"/>
        <v>0</v>
      </c>
      <c r="BH14" s="33">
        <f t="shared" si="65"/>
        <v>0</v>
      </c>
      <c r="BI14" s="33">
        <f t="shared" si="65"/>
        <v>0</v>
      </c>
      <c r="BJ14" s="33">
        <f t="shared" si="65"/>
        <v>0</v>
      </c>
      <c r="BK14" s="33">
        <f t="shared" si="65"/>
        <v>0</v>
      </c>
      <c r="BL14" s="33">
        <f t="shared" si="65"/>
        <v>0</v>
      </c>
      <c r="BM14" s="33">
        <f t="shared" si="65"/>
        <v>0</v>
      </c>
      <c r="BN14" s="33">
        <f t="shared" si="65"/>
        <v>0</v>
      </c>
      <c r="BO14" s="33">
        <f t="shared" si="65"/>
        <v>0</v>
      </c>
      <c r="BP14" s="33">
        <f t="shared" si="65"/>
        <v>0</v>
      </c>
      <c r="BQ14" s="47" t="e">
        <f t="shared" si="65"/>
        <v>#DIV/0!</v>
      </c>
      <c r="BR14" s="47" t="e">
        <f t="shared" si="65"/>
        <v>#DIV/0!</v>
      </c>
      <c r="BS14" s="47" t="e">
        <f t="shared" si="65"/>
        <v>#DIV/0!</v>
      </c>
      <c r="BT14" s="33">
        <f t="shared" ref="BT14:CL14" si="66">SUBTOTAL(9,BT11:BT13)</f>
        <v>0</v>
      </c>
      <c r="BU14" s="33">
        <f t="shared" si="66"/>
        <v>0</v>
      </c>
      <c r="BV14" s="33">
        <f t="shared" si="66"/>
        <v>0</v>
      </c>
      <c r="BW14" s="33">
        <f t="shared" si="66"/>
        <v>0</v>
      </c>
      <c r="BX14" s="33">
        <f t="shared" si="66"/>
        <v>0</v>
      </c>
      <c r="BY14" s="33">
        <f t="shared" si="66"/>
        <v>0</v>
      </c>
      <c r="BZ14" s="33">
        <f t="shared" si="66"/>
        <v>0</v>
      </c>
      <c r="CA14" s="33">
        <f t="shared" si="66"/>
        <v>0</v>
      </c>
      <c r="CB14" s="33">
        <f t="shared" si="66"/>
        <v>0</v>
      </c>
      <c r="CC14" s="33">
        <f t="shared" si="66"/>
        <v>0</v>
      </c>
      <c r="CD14" s="33">
        <f t="shared" si="66"/>
        <v>0</v>
      </c>
      <c r="CE14" s="33">
        <f t="shared" si="66"/>
        <v>0</v>
      </c>
      <c r="CF14" s="33">
        <f t="shared" si="66"/>
        <v>0</v>
      </c>
      <c r="CG14" s="33">
        <f t="shared" si="66"/>
        <v>0</v>
      </c>
      <c r="CH14" s="33">
        <f t="shared" si="66"/>
        <v>0</v>
      </c>
      <c r="CI14" s="33">
        <f t="shared" si="66"/>
        <v>0</v>
      </c>
      <c r="CJ14" s="60" t="e">
        <f t="shared" si="66"/>
        <v>#DIV/0!</v>
      </c>
      <c r="CK14" s="60" t="e">
        <f t="shared" si="66"/>
        <v>#DIV/0!</v>
      </c>
      <c r="CL14" s="60" t="e">
        <f t="shared" si="66"/>
        <v>#DIV/0!</v>
      </c>
      <c r="CM14" s="33">
        <f t="shared" ref="CM14:DE14" si="67">SUBTOTAL(9,CM11:CM13)</f>
        <v>0</v>
      </c>
      <c r="CN14" s="33">
        <f t="shared" si="67"/>
        <v>0</v>
      </c>
      <c r="CO14" s="33">
        <f t="shared" si="67"/>
        <v>0</v>
      </c>
      <c r="CP14" s="33">
        <f t="shared" si="67"/>
        <v>0</v>
      </c>
      <c r="CQ14" s="33">
        <f t="shared" si="67"/>
        <v>0</v>
      </c>
      <c r="CR14" s="33">
        <f t="shared" si="67"/>
        <v>0</v>
      </c>
      <c r="CS14" s="33">
        <f t="shared" si="67"/>
        <v>0</v>
      </c>
      <c r="CT14" s="33">
        <f t="shared" si="67"/>
        <v>0</v>
      </c>
      <c r="CU14" s="33">
        <f t="shared" si="67"/>
        <v>0</v>
      </c>
      <c r="CV14" s="33">
        <f t="shared" si="67"/>
        <v>0</v>
      </c>
      <c r="CW14" s="33">
        <f t="shared" si="67"/>
        <v>0</v>
      </c>
      <c r="CX14" s="33">
        <f t="shared" si="67"/>
        <v>0</v>
      </c>
      <c r="CY14" s="33">
        <f t="shared" si="67"/>
        <v>0</v>
      </c>
      <c r="CZ14" s="33">
        <f t="shared" si="67"/>
        <v>0</v>
      </c>
      <c r="DA14" s="33">
        <f t="shared" si="67"/>
        <v>56067</v>
      </c>
      <c r="DB14" s="33">
        <f t="shared" si="67"/>
        <v>53590</v>
      </c>
      <c r="DC14" s="60">
        <f t="shared" si="67"/>
        <v>0</v>
      </c>
      <c r="DD14" s="60">
        <f t="shared" si="67"/>
        <v>0</v>
      </c>
      <c r="DE14" s="60">
        <f t="shared" si="67"/>
        <v>0</v>
      </c>
      <c r="DF14" s="33">
        <f t="shared" ref="DF14:DX14" si="68">SUBTOTAL(9,DF11:DF13)</f>
        <v>0</v>
      </c>
      <c r="DG14" s="33">
        <f t="shared" si="68"/>
        <v>0</v>
      </c>
      <c r="DH14" s="33">
        <f t="shared" si="68"/>
        <v>0</v>
      </c>
      <c r="DI14" s="33">
        <f t="shared" si="68"/>
        <v>0</v>
      </c>
      <c r="DJ14" s="33">
        <f t="shared" si="68"/>
        <v>0</v>
      </c>
      <c r="DK14" s="33">
        <f t="shared" si="68"/>
        <v>0</v>
      </c>
      <c r="DL14" s="33">
        <f t="shared" si="68"/>
        <v>0</v>
      </c>
      <c r="DM14" s="33">
        <f t="shared" si="68"/>
        <v>0</v>
      </c>
      <c r="DN14" s="33">
        <f t="shared" si="68"/>
        <v>0</v>
      </c>
      <c r="DO14" s="33">
        <f t="shared" si="68"/>
        <v>0</v>
      </c>
      <c r="DP14" s="33">
        <f t="shared" si="68"/>
        <v>0</v>
      </c>
      <c r="DQ14" s="33">
        <f t="shared" si="68"/>
        <v>0</v>
      </c>
      <c r="DR14" s="33">
        <f t="shared" si="68"/>
        <v>0</v>
      </c>
      <c r="DS14" s="33">
        <f t="shared" si="68"/>
        <v>0</v>
      </c>
      <c r="DT14" s="33">
        <f t="shared" si="68"/>
        <v>0</v>
      </c>
      <c r="DU14" s="33">
        <f t="shared" si="68"/>
        <v>0</v>
      </c>
      <c r="DV14" s="60" t="e">
        <f t="shared" si="68"/>
        <v>#DIV/0!</v>
      </c>
      <c r="DW14" s="60" t="e">
        <f t="shared" si="68"/>
        <v>#DIV/0!</v>
      </c>
      <c r="DX14" s="60" t="e">
        <f t="shared" si="68"/>
        <v>#DIV/0!</v>
      </c>
      <c r="DY14" s="33">
        <f t="shared" ref="DY14:EQ14" si="69">SUBTOTAL(9,DY11:DY13)</f>
        <v>0</v>
      </c>
      <c r="DZ14" s="33">
        <f t="shared" si="69"/>
        <v>0</v>
      </c>
      <c r="EA14" s="33">
        <f t="shared" si="69"/>
        <v>0</v>
      </c>
      <c r="EB14" s="33">
        <f t="shared" si="69"/>
        <v>0</v>
      </c>
      <c r="EC14" s="33">
        <f t="shared" si="69"/>
        <v>0</v>
      </c>
      <c r="ED14" s="33">
        <f t="shared" si="69"/>
        <v>0</v>
      </c>
      <c r="EE14" s="33">
        <f t="shared" si="69"/>
        <v>0</v>
      </c>
      <c r="EF14" s="33">
        <f t="shared" si="69"/>
        <v>0</v>
      </c>
      <c r="EG14" s="33">
        <f t="shared" si="69"/>
        <v>0</v>
      </c>
      <c r="EH14" s="33">
        <f t="shared" si="69"/>
        <v>0</v>
      </c>
      <c r="EI14" s="33">
        <f t="shared" si="69"/>
        <v>0</v>
      </c>
      <c r="EJ14" s="33">
        <f t="shared" si="69"/>
        <v>0</v>
      </c>
      <c r="EK14" s="33">
        <f t="shared" si="69"/>
        <v>0</v>
      </c>
      <c r="EL14" s="33">
        <f t="shared" si="69"/>
        <v>0</v>
      </c>
      <c r="EM14" s="33">
        <f t="shared" si="69"/>
        <v>0</v>
      </c>
      <c r="EN14" s="33">
        <f t="shared" si="69"/>
        <v>0</v>
      </c>
      <c r="EO14" s="60" t="e">
        <f t="shared" si="69"/>
        <v>#DIV/0!</v>
      </c>
      <c r="EP14" s="60" t="e">
        <f t="shared" si="69"/>
        <v>#DIV/0!</v>
      </c>
      <c r="EQ14" s="60" t="e">
        <f t="shared" si="69"/>
        <v>#DIV/0!</v>
      </c>
    </row>
    <row r="15" spans="1:147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40">
        <f>I15+P15</f>
        <v>182040</v>
      </c>
      <c r="I15" s="40">
        <f>K15+L15+M15+N15+O15</f>
        <v>0</v>
      </c>
      <c r="J15" s="5"/>
      <c r="K15" s="9"/>
      <c r="L15" s="9"/>
      <c r="M15" s="9"/>
      <c r="N15" s="9"/>
      <c r="O15" s="9"/>
      <c r="P15" s="40">
        <f>Q15+R15+S15</f>
        <v>182040</v>
      </c>
      <c r="Q15" s="9"/>
      <c r="R15" s="9">
        <v>182040</v>
      </c>
      <c r="S15" s="9"/>
      <c r="T15" s="68">
        <f>(L15+M15+N15)*-1</f>
        <v>0</v>
      </c>
      <c r="U15" s="68">
        <f>(Q15+R15)*-1</f>
        <v>-182040</v>
      </c>
      <c r="V15" s="9">
        <f>ROUND(T15*0.65,0)</f>
        <v>0</v>
      </c>
      <c r="W15" s="9">
        <f>ROUND(U15*0.65,0)</f>
        <v>-118326</v>
      </c>
      <c r="X15" s="9">
        <v>55392</v>
      </c>
      <c r="Y15" s="9">
        <v>29600</v>
      </c>
      <c r="Z15" s="73">
        <f t="shared" ref="Z15:Z16" si="70">IF(T15=0,0,ROUND((T15+L15)/X15/12,2))</f>
        <v>0</v>
      </c>
      <c r="AA15" s="73">
        <f t="shared" ref="AA15:AA16" si="71">IF(U15=0,0,ROUND((U15+Q15)/Y15/12,2))</f>
        <v>-0.51</v>
      </c>
      <c r="AB15" s="73">
        <f>Z15+AA15</f>
        <v>-0.51</v>
      </c>
      <c r="AC15" s="73">
        <f t="shared" ref="AC15:AC16" si="72">ROUND(Z15*0.65,2)</f>
        <v>0</v>
      </c>
      <c r="AD15" s="73">
        <f t="shared" ref="AD15:AD16" si="73">ROUND(AA15*0.65,2)</f>
        <v>-0.33</v>
      </c>
      <c r="AE15" s="46">
        <f>AC15+AD15</f>
        <v>-0.33</v>
      </c>
      <c r="AF15" s="40">
        <f>AG15+AN15</f>
        <v>0</v>
      </c>
      <c r="AG15" s="40">
        <f>AI15+AJ15+AK15+AL15+AM15</f>
        <v>0</v>
      </c>
      <c r="AH15" s="5"/>
      <c r="AI15" s="9"/>
      <c r="AJ15" s="9"/>
      <c r="AK15" s="9"/>
      <c r="AL15" s="9"/>
      <c r="AM15" s="9"/>
      <c r="AN15" s="40">
        <f>AO15+AP15+AQ15</f>
        <v>0</v>
      </c>
      <c r="AO15" s="9"/>
      <c r="AP15" s="9"/>
      <c r="AQ15" s="9"/>
      <c r="AR15" s="85">
        <f>((AL15+AK15+AJ15)-((V15)*-1))*-1</f>
        <v>0</v>
      </c>
      <c r="AS15" s="85">
        <f>((AO15+AP15)-((W15)*-1))*-1</f>
        <v>118326</v>
      </c>
      <c r="AT15" s="9"/>
      <c r="AU15" s="9"/>
      <c r="AV15" s="90" t="e">
        <f t="shared" ref="AV15" si="74">ROUND((AY15/AT15/10)+(AC15),2)*-1</f>
        <v>#DIV/0!</v>
      </c>
      <c r="AW15" s="90" t="e">
        <f t="shared" ref="AW15" si="75">ROUND((AZ15/AU15/10)+AD15,2)*-1</f>
        <v>#DIV/0!</v>
      </c>
      <c r="AX15" s="90" t="e">
        <f>AV15+AW15</f>
        <v>#DIV/0!</v>
      </c>
      <c r="AY15" s="92">
        <f t="shared" ref="AY15:AY16" si="76">AK15+AL15</f>
        <v>0</v>
      </c>
      <c r="AZ15" s="92">
        <f t="shared" ref="AZ15:AZ16" si="77">AP15</f>
        <v>0</v>
      </c>
      <c r="BA15" s="93">
        <f>BB15+BI15</f>
        <v>0</v>
      </c>
      <c r="BB15" s="93">
        <f>BD15+BE15+BF15+BG15+BH15</f>
        <v>0</v>
      </c>
      <c r="BC15" s="94"/>
      <c r="BD15" s="85"/>
      <c r="BE15" s="85"/>
      <c r="BF15" s="85"/>
      <c r="BG15" s="85"/>
      <c r="BH15" s="85"/>
      <c r="BI15" s="93">
        <f>BJ15+BK15+BL15</f>
        <v>0</v>
      </c>
      <c r="BJ15" s="85"/>
      <c r="BK15" s="85"/>
      <c r="BL15" s="85"/>
      <c r="BM15" s="85">
        <f t="shared" ref="BM15:BM16" si="78">(BE15+BF15+BG15)-(AJ15+AK15+AL15)</f>
        <v>0</v>
      </c>
      <c r="BN15" s="85">
        <f t="shared" ref="BN15:BN16" si="79">(BJ15+BK15)-(AO15+AP15)</f>
        <v>0</v>
      </c>
      <c r="BO15" s="9"/>
      <c r="BP15" s="9"/>
      <c r="BQ15" s="90" t="e">
        <f t="shared" ref="BQ15" si="80">ROUND(((BF15+BG15)-(AK15+AL15))/BO15/10,2)*-1</f>
        <v>#DIV/0!</v>
      </c>
      <c r="BR15" s="90" t="e">
        <f t="shared" ref="BR15" si="81">ROUND(((BK15-AP15)/BP15/10),2)*-1</f>
        <v>#DIV/0!</v>
      </c>
      <c r="BS15" s="90" t="e">
        <f>BQ15+BR15</f>
        <v>#DIV/0!</v>
      </c>
      <c r="BT15" s="93">
        <f>BU15+CB15</f>
        <v>208586</v>
      </c>
      <c r="BU15" s="93">
        <f>BW15+BX15+BY15+BZ15+CA15</f>
        <v>0</v>
      </c>
      <c r="BV15" s="81"/>
      <c r="BW15" s="82"/>
      <c r="BX15" s="82"/>
      <c r="BY15" s="82"/>
      <c r="BZ15" s="82"/>
      <c r="CA15" s="82"/>
      <c r="CB15" s="80">
        <v>208586</v>
      </c>
      <c r="CC15" s="82"/>
      <c r="CD15" s="82"/>
      <c r="CE15" s="82"/>
      <c r="CF15" s="85">
        <f t="shared" ref="CF15:CF16" si="82">(BX15+BY15+BZ15)-(BE15+BF15+BG15)</f>
        <v>0</v>
      </c>
      <c r="CG15" s="85">
        <f t="shared" ref="CG15:CG16" si="83">(CC15+CD15)-(BJ15+BK15)</f>
        <v>0</v>
      </c>
      <c r="CH15" s="9"/>
      <c r="CI15" s="9"/>
      <c r="CJ15" s="96" t="e">
        <f t="shared" ref="CJ15" si="84">ROUND(((BY15+BZ15)-(BF15+BG15))/CH15/10,2)*-1</f>
        <v>#DIV/0!</v>
      </c>
      <c r="CK15" s="96" t="e">
        <f t="shared" ref="CK15" si="85">ROUND(((CD15-BK15)/CI15/10),2)*-1</f>
        <v>#DIV/0!</v>
      </c>
      <c r="CL15" s="96" t="e">
        <f>CJ15+CK15</f>
        <v>#DIV/0!</v>
      </c>
      <c r="CM15" s="93">
        <f>CN15+CU15</f>
        <v>208586</v>
      </c>
      <c r="CN15" s="93">
        <f>CP15+CQ15+CR15+CS15+CT15</f>
        <v>0</v>
      </c>
      <c r="CO15" s="94"/>
      <c r="CP15" s="85"/>
      <c r="CQ15" s="85"/>
      <c r="CR15" s="85"/>
      <c r="CS15" s="85"/>
      <c r="CT15" s="85"/>
      <c r="CU15" s="93">
        <v>208586</v>
      </c>
      <c r="CV15" s="85"/>
      <c r="CW15" s="85"/>
      <c r="CX15" s="85"/>
      <c r="CY15" s="85">
        <f t="shared" ref="CY15:CY16" si="86">(CQ15+CR15+CS15)-(BX15+BY15+BZ15)</f>
        <v>0</v>
      </c>
      <c r="CZ15" s="85">
        <f t="shared" ref="CZ15:CZ16" si="87">(CV15+CW15)-(CC15+CD15)</f>
        <v>0</v>
      </c>
      <c r="DA15" s="9">
        <v>56067</v>
      </c>
      <c r="DB15" s="9">
        <v>27130</v>
      </c>
      <c r="DC15" s="96">
        <f t="shared" ref="DC15" si="88">ROUND(((CR15+CS15)-(BY15+BZ15))/DA15/10,2)*-1</f>
        <v>0</v>
      </c>
      <c r="DD15" s="96">
        <f t="shared" ref="DD15" si="89">ROUND(((CW15-CD15)/DB15/10),2)*-1</f>
        <v>0</v>
      </c>
      <c r="DE15" s="96">
        <f>DC15+DD15</f>
        <v>0</v>
      </c>
      <c r="DF15" s="93">
        <f>DG15+DN15</f>
        <v>0</v>
      </c>
      <c r="DG15" s="93">
        <f>DI15+DJ15+DK15+DL15+DM15</f>
        <v>0</v>
      </c>
      <c r="DH15" s="94"/>
      <c r="DI15" s="85"/>
      <c r="DJ15" s="85"/>
      <c r="DK15" s="85"/>
      <c r="DL15" s="85"/>
      <c r="DM15" s="85"/>
      <c r="DN15" s="93">
        <f t="shared" ref="DN15:DN16" si="90">DO15+DP15+DQ15</f>
        <v>0</v>
      </c>
      <c r="DO15" s="85"/>
      <c r="DP15" s="85"/>
      <c r="DQ15" s="85"/>
      <c r="DR15" s="85">
        <f t="shared" ref="DR15:DR16" si="91">(DJ15+DK15+DL15)-(CQ15+CR15+CS15)</f>
        <v>0</v>
      </c>
      <c r="DS15" s="85">
        <f t="shared" ref="DS15:DS16" si="92">(DO15+DP15)-(CV15+CW15)</f>
        <v>0</v>
      </c>
      <c r="DT15" s="9"/>
      <c r="DU15" s="9"/>
      <c r="DV15" s="96" t="e">
        <f t="shared" ref="DV15" si="93">ROUND(((DK15+DL15)-(CR15+CS15))/DT15/10,2)*-1</f>
        <v>#DIV/0!</v>
      </c>
      <c r="DW15" s="96" t="e">
        <f t="shared" ref="DW15" si="94">ROUND(((DP15-CW15)/DU15/10),2)*-1</f>
        <v>#DIV/0!</v>
      </c>
      <c r="DX15" s="96" t="e">
        <f>DV15+DW15</f>
        <v>#DIV/0!</v>
      </c>
      <c r="DY15" s="93">
        <f>DZ15+EG15</f>
        <v>0</v>
      </c>
      <c r="DZ15" s="93">
        <f>EB15+EC15+ED15+EE15+EF15</f>
        <v>0</v>
      </c>
      <c r="EA15" s="94"/>
      <c r="EB15" s="85"/>
      <c r="EC15" s="85"/>
      <c r="ED15" s="85"/>
      <c r="EE15" s="85"/>
      <c r="EF15" s="85"/>
      <c r="EG15" s="93">
        <f t="shared" ref="EG15:EG16" si="95">EH15+EI15+EJ15</f>
        <v>0</v>
      </c>
      <c r="EH15" s="85"/>
      <c r="EI15" s="85"/>
      <c r="EJ15" s="85"/>
      <c r="EK15" s="85">
        <f t="shared" ref="EK15:EK16" si="96">(EC15+ED15+EE15)-(DJ15+DK15+DL15)</f>
        <v>0</v>
      </c>
      <c r="EL15" s="85">
        <f t="shared" ref="EL15:EL16" si="97">(EH15+EI15)-(DO15+DP15)</f>
        <v>0</v>
      </c>
      <c r="EM15" s="9"/>
      <c r="EN15" s="9"/>
      <c r="EO15" s="96" t="e">
        <f t="shared" ref="EO15" si="98">ROUND(((ED15+EE15)-(DK15+DL15))/EM15/10,2)*-1</f>
        <v>#DIV/0!</v>
      </c>
      <c r="EP15" s="96" t="e">
        <f t="shared" ref="EP15" si="99">ROUND(((EI15-DP15)/EN15/10),2)*-1</f>
        <v>#DIV/0!</v>
      </c>
      <c r="EQ15" s="96" t="e">
        <f>EO15+EP15</f>
        <v>#DIV/0!</v>
      </c>
    </row>
    <row r="16" spans="1:14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109</v>
      </c>
      <c r="G16" s="19" t="s">
        <v>95</v>
      </c>
      <c r="H16" s="40">
        <f>I16+P16</f>
        <v>0</v>
      </c>
      <c r="I16" s="40">
        <f>K16+L16+M16+N16+O16</f>
        <v>0</v>
      </c>
      <c r="J16" s="5"/>
      <c r="K16" s="9"/>
      <c r="L16" s="9"/>
      <c r="M16" s="9"/>
      <c r="N16" s="9"/>
      <c r="O16" s="9"/>
      <c r="P16" s="40">
        <f>Q16+R16+S16</f>
        <v>0</v>
      </c>
      <c r="Q16" s="9"/>
      <c r="R16" s="9"/>
      <c r="S16" s="9"/>
      <c r="T16" s="68">
        <f>(L16+M16+N16)*-1</f>
        <v>0</v>
      </c>
      <c r="U16" s="68">
        <f>(Q16+R16)*-1</f>
        <v>0</v>
      </c>
      <c r="V16" s="9">
        <f>ROUND(T16*0.65,0)</f>
        <v>0</v>
      </c>
      <c r="W16" s="9">
        <f>ROUND(U16*0.65,0)</f>
        <v>0</v>
      </c>
      <c r="X16" s="45" t="s">
        <v>219</v>
      </c>
      <c r="Y16" s="45" t="s">
        <v>219</v>
      </c>
      <c r="Z16" s="73">
        <f t="shared" si="70"/>
        <v>0</v>
      </c>
      <c r="AA16" s="73">
        <f t="shared" si="71"/>
        <v>0</v>
      </c>
      <c r="AB16" s="73">
        <f>Z16+AA16</f>
        <v>0</v>
      </c>
      <c r="AC16" s="73">
        <f t="shared" si="72"/>
        <v>0</v>
      </c>
      <c r="AD16" s="73">
        <f t="shared" si="73"/>
        <v>0</v>
      </c>
      <c r="AE16" s="46">
        <f>AC16+AD16</f>
        <v>0</v>
      </c>
      <c r="AF16" s="40">
        <f>AG16+AN16</f>
        <v>0</v>
      </c>
      <c r="AG16" s="40">
        <f>AI16+AJ16+AK16+AL16+AM16</f>
        <v>0</v>
      </c>
      <c r="AH16" s="5"/>
      <c r="AI16" s="9"/>
      <c r="AJ16" s="9"/>
      <c r="AK16" s="9"/>
      <c r="AL16" s="9"/>
      <c r="AM16" s="9"/>
      <c r="AN16" s="40">
        <f>AO16+AP16+AQ16</f>
        <v>0</v>
      </c>
      <c r="AO16" s="9"/>
      <c r="AP16" s="9"/>
      <c r="AQ16" s="9"/>
      <c r="AR16" s="85">
        <f>((AL16+AK16+AJ16)-((V16)*-1))*-1</f>
        <v>0</v>
      </c>
      <c r="AS16" s="85">
        <f>((AO16+AP16)-((W16)*-1))*-1</f>
        <v>0</v>
      </c>
      <c r="AT16" s="45" t="s">
        <v>219</v>
      </c>
      <c r="AU16" s="45" t="s">
        <v>219</v>
      </c>
      <c r="AV16" s="90">
        <v>0</v>
      </c>
      <c r="AW16" s="90">
        <v>0</v>
      </c>
      <c r="AX16" s="90">
        <f>AV16+AW16</f>
        <v>0</v>
      </c>
      <c r="AY16" s="92">
        <f t="shared" si="76"/>
        <v>0</v>
      </c>
      <c r="AZ16" s="92">
        <f t="shared" si="77"/>
        <v>0</v>
      </c>
      <c r="BA16" s="93">
        <f>BB16+BI16</f>
        <v>0</v>
      </c>
      <c r="BB16" s="93">
        <f>BD16+BE16+BF16+BG16+BH16</f>
        <v>0</v>
      </c>
      <c r="BC16" s="94"/>
      <c r="BD16" s="85"/>
      <c r="BE16" s="85"/>
      <c r="BF16" s="85"/>
      <c r="BG16" s="85"/>
      <c r="BH16" s="85"/>
      <c r="BI16" s="93">
        <f>BJ16+BK16+BL16</f>
        <v>0</v>
      </c>
      <c r="BJ16" s="85"/>
      <c r="BK16" s="85"/>
      <c r="BL16" s="85"/>
      <c r="BM16" s="85">
        <f t="shared" si="78"/>
        <v>0</v>
      </c>
      <c r="BN16" s="85">
        <f t="shared" si="79"/>
        <v>0</v>
      </c>
      <c r="BO16" s="45" t="s">
        <v>219</v>
      </c>
      <c r="BP16" s="45" t="s">
        <v>219</v>
      </c>
      <c r="BQ16" s="90">
        <v>0</v>
      </c>
      <c r="BR16" s="90">
        <v>0</v>
      </c>
      <c r="BS16" s="90">
        <f>BQ16+BR16</f>
        <v>0</v>
      </c>
      <c r="BT16" s="93">
        <f>BU16+CB16</f>
        <v>0</v>
      </c>
      <c r="BU16" s="93">
        <f>BW16+BX16+BY16+BZ16+CA16</f>
        <v>0</v>
      </c>
      <c r="BV16" s="81"/>
      <c r="BW16" s="82"/>
      <c r="BX16" s="82"/>
      <c r="BY16" s="82"/>
      <c r="BZ16" s="82"/>
      <c r="CA16" s="82"/>
      <c r="CB16" s="80">
        <v>0</v>
      </c>
      <c r="CC16" s="82"/>
      <c r="CD16" s="82"/>
      <c r="CE16" s="82"/>
      <c r="CF16" s="85">
        <f t="shared" si="82"/>
        <v>0</v>
      </c>
      <c r="CG16" s="85">
        <f t="shared" si="83"/>
        <v>0</v>
      </c>
      <c r="CH16" s="45" t="s">
        <v>219</v>
      </c>
      <c r="CI16" s="45" t="s">
        <v>219</v>
      </c>
      <c r="CJ16" s="96">
        <v>0</v>
      </c>
      <c r="CK16" s="96">
        <v>0</v>
      </c>
      <c r="CL16" s="96">
        <f>CJ16+CK16</f>
        <v>0</v>
      </c>
      <c r="CM16" s="93">
        <f>CN16+CU16</f>
        <v>0</v>
      </c>
      <c r="CN16" s="93">
        <f>CP16+CQ16+CR16+CS16+CT16</f>
        <v>0</v>
      </c>
      <c r="CO16" s="94"/>
      <c r="CP16" s="85"/>
      <c r="CQ16" s="85"/>
      <c r="CR16" s="85"/>
      <c r="CS16" s="85"/>
      <c r="CT16" s="85"/>
      <c r="CU16" s="93">
        <v>0</v>
      </c>
      <c r="CV16" s="85"/>
      <c r="CW16" s="85"/>
      <c r="CX16" s="85"/>
      <c r="CY16" s="85">
        <f t="shared" si="86"/>
        <v>0</v>
      </c>
      <c r="CZ16" s="85">
        <f t="shared" si="87"/>
        <v>0</v>
      </c>
      <c r="DA16" s="45" t="s">
        <v>219</v>
      </c>
      <c r="DB16" s="45" t="s">
        <v>219</v>
      </c>
      <c r="DC16" s="96">
        <v>0</v>
      </c>
      <c r="DD16" s="96">
        <v>0</v>
      </c>
      <c r="DE16" s="96">
        <f>DC16+DD16</f>
        <v>0</v>
      </c>
      <c r="DF16" s="93">
        <f>DG16+DN16</f>
        <v>0</v>
      </c>
      <c r="DG16" s="93">
        <f>DI16+DJ16+DK16+DL16+DM16</f>
        <v>0</v>
      </c>
      <c r="DH16" s="94"/>
      <c r="DI16" s="85"/>
      <c r="DJ16" s="85"/>
      <c r="DK16" s="85"/>
      <c r="DL16" s="85"/>
      <c r="DM16" s="85"/>
      <c r="DN16" s="93">
        <f t="shared" si="90"/>
        <v>0</v>
      </c>
      <c r="DO16" s="85"/>
      <c r="DP16" s="85"/>
      <c r="DQ16" s="85"/>
      <c r="DR16" s="85">
        <f t="shared" si="91"/>
        <v>0</v>
      </c>
      <c r="DS16" s="85">
        <f t="shared" si="92"/>
        <v>0</v>
      </c>
      <c r="DT16" s="45" t="s">
        <v>219</v>
      </c>
      <c r="DU16" s="45" t="s">
        <v>219</v>
      </c>
      <c r="DV16" s="96">
        <v>0</v>
      </c>
      <c r="DW16" s="96">
        <v>0</v>
      </c>
      <c r="DX16" s="96">
        <f>DV16+DW16</f>
        <v>0</v>
      </c>
      <c r="DY16" s="93">
        <f>DZ16+EG16</f>
        <v>0</v>
      </c>
      <c r="DZ16" s="93">
        <f>EB16+EC16+ED16+EE16+EF16</f>
        <v>0</v>
      </c>
      <c r="EA16" s="94"/>
      <c r="EB16" s="85"/>
      <c r="EC16" s="85"/>
      <c r="ED16" s="85"/>
      <c r="EE16" s="85"/>
      <c r="EF16" s="85"/>
      <c r="EG16" s="93">
        <f t="shared" si="95"/>
        <v>0</v>
      </c>
      <c r="EH16" s="85"/>
      <c r="EI16" s="85"/>
      <c r="EJ16" s="85"/>
      <c r="EK16" s="85">
        <f t="shared" si="96"/>
        <v>0</v>
      </c>
      <c r="EL16" s="85">
        <f t="shared" si="97"/>
        <v>0</v>
      </c>
      <c r="EM16" s="45" t="s">
        <v>219</v>
      </c>
      <c r="EN16" s="45" t="s">
        <v>219</v>
      </c>
      <c r="EO16" s="96">
        <v>0</v>
      </c>
      <c r="EP16" s="96">
        <v>0</v>
      </c>
      <c r="EQ16" s="96">
        <f>EO16+EP16</f>
        <v>0</v>
      </c>
    </row>
    <row r="17" spans="1:147" x14ac:dyDescent="0.25">
      <c r="A17" s="29"/>
      <c r="B17" s="30"/>
      <c r="C17" s="31"/>
      <c r="D17" s="32" t="s">
        <v>145</v>
      </c>
      <c r="E17" s="34"/>
      <c r="F17" s="34"/>
      <c r="G17" s="34"/>
      <c r="H17" s="33">
        <f t="shared" ref="H17:AE17" si="100">SUBTOTAL(9,H15:H16)</f>
        <v>182040</v>
      </c>
      <c r="I17" s="33">
        <f t="shared" si="100"/>
        <v>0</v>
      </c>
      <c r="J17" s="33">
        <f t="shared" si="100"/>
        <v>0</v>
      </c>
      <c r="K17" s="33">
        <f t="shared" si="100"/>
        <v>0</v>
      </c>
      <c r="L17" s="33">
        <f t="shared" si="100"/>
        <v>0</v>
      </c>
      <c r="M17" s="33">
        <f t="shared" si="100"/>
        <v>0</v>
      </c>
      <c r="N17" s="33">
        <f t="shared" si="100"/>
        <v>0</v>
      </c>
      <c r="O17" s="33">
        <f t="shared" si="100"/>
        <v>0</v>
      </c>
      <c r="P17" s="33">
        <f t="shared" si="100"/>
        <v>182040</v>
      </c>
      <c r="Q17" s="33">
        <f t="shared" si="100"/>
        <v>0</v>
      </c>
      <c r="R17" s="33">
        <f t="shared" si="100"/>
        <v>182040</v>
      </c>
      <c r="S17" s="33">
        <f t="shared" si="100"/>
        <v>0</v>
      </c>
      <c r="T17" s="33">
        <f t="shared" si="100"/>
        <v>0</v>
      </c>
      <c r="U17" s="33">
        <f t="shared" si="100"/>
        <v>-182040</v>
      </c>
      <c r="V17" s="33">
        <f t="shared" si="100"/>
        <v>0</v>
      </c>
      <c r="W17" s="33">
        <f t="shared" si="100"/>
        <v>-118326</v>
      </c>
      <c r="X17" s="33">
        <f t="shared" si="100"/>
        <v>55392</v>
      </c>
      <c r="Y17" s="33">
        <f t="shared" si="100"/>
        <v>29600</v>
      </c>
      <c r="Z17" s="47">
        <f t="shared" si="100"/>
        <v>0</v>
      </c>
      <c r="AA17" s="47">
        <f t="shared" si="100"/>
        <v>-0.51</v>
      </c>
      <c r="AB17" s="47">
        <f t="shared" si="100"/>
        <v>-0.51</v>
      </c>
      <c r="AC17" s="47">
        <f t="shared" si="100"/>
        <v>0</v>
      </c>
      <c r="AD17" s="47">
        <f t="shared" si="100"/>
        <v>-0.33</v>
      </c>
      <c r="AE17" s="47">
        <f t="shared" si="100"/>
        <v>-0.33</v>
      </c>
      <c r="AF17" s="33">
        <f t="shared" ref="AF17:AX17" si="101">SUBTOTAL(9,AF15:AF16)</f>
        <v>0</v>
      </c>
      <c r="AG17" s="33">
        <f t="shared" si="101"/>
        <v>0</v>
      </c>
      <c r="AH17" s="33">
        <f t="shared" si="101"/>
        <v>0</v>
      </c>
      <c r="AI17" s="33">
        <f t="shared" si="101"/>
        <v>0</v>
      </c>
      <c r="AJ17" s="33">
        <f t="shared" si="101"/>
        <v>0</v>
      </c>
      <c r="AK17" s="33">
        <f t="shared" si="101"/>
        <v>0</v>
      </c>
      <c r="AL17" s="33">
        <f t="shared" si="101"/>
        <v>0</v>
      </c>
      <c r="AM17" s="33">
        <f t="shared" si="101"/>
        <v>0</v>
      </c>
      <c r="AN17" s="33">
        <f t="shared" si="101"/>
        <v>0</v>
      </c>
      <c r="AO17" s="33">
        <f t="shared" si="101"/>
        <v>0</v>
      </c>
      <c r="AP17" s="33">
        <f t="shared" si="101"/>
        <v>0</v>
      </c>
      <c r="AQ17" s="33">
        <f t="shared" si="101"/>
        <v>0</v>
      </c>
      <c r="AR17" s="33">
        <f t="shared" si="101"/>
        <v>0</v>
      </c>
      <c r="AS17" s="33">
        <f t="shared" si="101"/>
        <v>118326</v>
      </c>
      <c r="AT17" s="33">
        <f t="shared" si="101"/>
        <v>0</v>
      </c>
      <c r="AU17" s="33">
        <f t="shared" si="101"/>
        <v>0</v>
      </c>
      <c r="AV17" s="47" t="e">
        <f t="shared" si="101"/>
        <v>#DIV/0!</v>
      </c>
      <c r="AW17" s="47" t="e">
        <f t="shared" si="101"/>
        <v>#DIV/0!</v>
      </c>
      <c r="AX17" s="47" t="e">
        <f t="shared" si="101"/>
        <v>#DIV/0!</v>
      </c>
      <c r="AY17"/>
      <c r="AZ17"/>
      <c r="BA17" s="33">
        <f t="shared" ref="BA17:BS17" si="102">SUBTOTAL(9,BA15:BA16)</f>
        <v>0</v>
      </c>
      <c r="BB17" s="33">
        <f t="shared" si="102"/>
        <v>0</v>
      </c>
      <c r="BC17" s="33">
        <f t="shared" si="102"/>
        <v>0</v>
      </c>
      <c r="BD17" s="33">
        <f t="shared" si="102"/>
        <v>0</v>
      </c>
      <c r="BE17" s="33">
        <f t="shared" si="102"/>
        <v>0</v>
      </c>
      <c r="BF17" s="33">
        <f t="shared" si="102"/>
        <v>0</v>
      </c>
      <c r="BG17" s="33">
        <f t="shared" si="102"/>
        <v>0</v>
      </c>
      <c r="BH17" s="33">
        <f t="shared" si="102"/>
        <v>0</v>
      </c>
      <c r="BI17" s="33">
        <f t="shared" si="102"/>
        <v>0</v>
      </c>
      <c r="BJ17" s="33">
        <f t="shared" si="102"/>
        <v>0</v>
      </c>
      <c r="BK17" s="33">
        <f t="shared" si="102"/>
        <v>0</v>
      </c>
      <c r="BL17" s="33">
        <f t="shared" si="102"/>
        <v>0</v>
      </c>
      <c r="BM17" s="33">
        <f t="shared" si="102"/>
        <v>0</v>
      </c>
      <c r="BN17" s="33">
        <f t="shared" si="102"/>
        <v>0</v>
      </c>
      <c r="BO17" s="33">
        <f t="shared" si="102"/>
        <v>0</v>
      </c>
      <c r="BP17" s="33">
        <f t="shared" si="102"/>
        <v>0</v>
      </c>
      <c r="BQ17" s="47" t="e">
        <f t="shared" si="102"/>
        <v>#DIV/0!</v>
      </c>
      <c r="BR17" s="47" t="e">
        <f t="shared" si="102"/>
        <v>#DIV/0!</v>
      </c>
      <c r="BS17" s="47" t="e">
        <f t="shared" si="102"/>
        <v>#DIV/0!</v>
      </c>
      <c r="BT17" s="33">
        <f t="shared" ref="BT17:CL17" si="103">SUBTOTAL(9,BT15:BT16)</f>
        <v>208586</v>
      </c>
      <c r="BU17" s="33">
        <f t="shared" si="103"/>
        <v>0</v>
      </c>
      <c r="BV17" s="33">
        <f t="shared" si="103"/>
        <v>0</v>
      </c>
      <c r="BW17" s="33">
        <f t="shared" si="103"/>
        <v>0</v>
      </c>
      <c r="BX17" s="33">
        <f t="shared" si="103"/>
        <v>0</v>
      </c>
      <c r="BY17" s="33">
        <f t="shared" si="103"/>
        <v>0</v>
      </c>
      <c r="BZ17" s="33">
        <f t="shared" si="103"/>
        <v>0</v>
      </c>
      <c r="CA17" s="33">
        <f t="shared" si="103"/>
        <v>0</v>
      </c>
      <c r="CB17" s="33">
        <f t="shared" si="103"/>
        <v>208586</v>
      </c>
      <c r="CC17" s="33">
        <f t="shared" si="103"/>
        <v>0</v>
      </c>
      <c r="CD17" s="33">
        <f t="shared" si="103"/>
        <v>0</v>
      </c>
      <c r="CE17" s="33">
        <f t="shared" si="103"/>
        <v>0</v>
      </c>
      <c r="CF17" s="33">
        <f t="shared" si="103"/>
        <v>0</v>
      </c>
      <c r="CG17" s="33">
        <f t="shared" si="103"/>
        <v>0</v>
      </c>
      <c r="CH17" s="33">
        <f t="shared" si="103"/>
        <v>0</v>
      </c>
      <c r="CI17" s="33">
        <f t="shared" si="103"/>
        <v>0</v>
      </c>
      <c r="CJ17" s="60" t="e">
        <f t="shared" si="103"/>
        <v>#DIV/0!</v>
      </c>
      <c r="CK17" s="60" t="e">
        <f t="shared" si="103"/>
        <v>#DIV/0!</v>
      </c>
      <c r="CL17" s="60" t="e">
        <f t="shared" si="103"/>
        <v>#DIV/0!</v>
      </c>
      <c r="CM17" s="33">
        <f t="shared" ref="CM17:DE17" si="104">SUBTOTAL(9,CM15:CM16)</f>
        <v>208586</v>
      </c>
      <c r="CN17" s="33">
        <f t="shared" si="104"/>
        <v>0</v>
      </c>
      <c r="CO17" s="33">
        <f t="shared" si="104"/>
        <v>0</v>
      </c>
      <c r="CP17" s="33">
        <f t="shared" si="104"/>
        <v>0</v>
      </c>
      <c r="CQ17" s="33">
        <f t="shared" si="104"/>
        <v>0</v>
      </c>
      <c r="CR17" s="33">
        <f t="shared" si="104"/>
        <v>0</v>
      </c>
      <c r="CS17" s="33">
        <f t="shared" si="104"/>
        <v>0</v>
      </c>
      <c r="CT17" s="33">
        <f t="shared" si="104"/>
        <v>0</v>
      </c>
      <c r="CU17" s="33">
        <f t="shared" si="104"/>
        <v>208586</v>
      </c>
      <c r="CV17" s="33">
        <f t="shared" si="104"/>
        <v>0</v>
      </c>
      <c r="CW17" s="33">
        <f t="shared" si="104"/>
        <v>0</v>
      </c>
      <c r="CX17" s="33">
        <f t="shared" si="104"/>
        <v>0</v>
      </c>
      <c r="CY17" s="33">
        <f t="shared" si="104"/>
        <v>0</v>
      </c>
      <c r="CZ17" s="33">
        <f t="shared" si="104"/>
        <v>0</v>
      </c>
      <c r="DA17" s="33">
        <f t="shared" si="104"/>
        <v>56067</v>
      </c>
      <c r="DB17" s="33">
        <f t="shared" si="104"/>
        <v>27130</v>
      </c>
      <c r="DC17" s="60">
        <f t="shared" si="104"/>
        <v>0</v>
      </c>
      <c r="DD17" s="60">
        <f t="shared" si="104"/>
        <v>0</v>
      </c>
      <c r="DE17" s="60">
        <f t="shared" si="104"/>
        <v>0</v>
      </c>
      <c r="DF17" s="33">
        <f t="shared" ref="DF17:DX17" si="105">SUBTOTAL(9,DF15:DF16)</f>
        <v>0</v>
      </c>
      <c r="DG17" s="33">
        <f t="shared" si="105"/>
        <v>0</v>
      </c>
      <c r="DH17" s="33">
        <f t="shared" si="105"/>
        <v>0</v>
      </c>
      <c r="DI17" s="33">
        <f t="shared" si="105"/>
        <v>0</v>
      </c>
      <c r="DJ17" s="33">
        <f t="shared" si="105"/>
        <v>0</v>
      </c>
      <c r="DK17" s="33">
        <f t="shared" si="105"/>
        <v>0</v>
      </c>
      <c r="DL17" s="33">
        <f t="shared" si="105"/>
        <v>0</v>
      </c>
      <c r="DM17" s="33">
        <f t="shared" si="105"/>
        <v>0</v>
      </c>
      <c r="DN17" s="33">
        <f t="shared" si="105"/>
        <v>0</v>
      </c>
      <c r="DO17" s="33">
        <f t="shared" si="105"/>
        <v>0</v>
      </c>
      <c r="DP17" s="33">
        <f t="shared" si="105"/>
        <v>0</v>
      </c>
      <c r="DQ17" s="33">
        <f t="shared" si="105"/>
        <v>0</v>
      </c>
      <c r="DR17" s="33">
        <f t="shared" si="105"/>
        <v>0</v>
      </c>
      <c r="DS17" s="33">
        <f t="shared" si="105"/>
        <v>0</v>
      </c>
      <c r="DT17" s="33">
        <f t="shared" si="105"/>
        <v>0</v>
      </c>
      <c r="DU17" s="33">
        <f t="shared" si="105"/>
        <v>0</v>
      </c>
      <c r="DV17" s="60" t="e">
        <f t="shared" si="105"/>
        <v>#DIV/0!</v>
      </c>
      <c r="DW17" s="60" t="e">
        <f t="shared" si="105"/>
        <v>#DIV/0!</v>
      </c>
      <c r="DX17" s="60" t="e">
        <f t="shared" si="105"/>
        <v>#DIV/0!</v>
      </c>
      <c r="DY17" s="33">
        <f t="shared" ref="DY17:EQ17" si="106">SUBTOTAL(9,DY15:DY16)</f>
        <v>0</v>
      </c>
      <c r="DZ17" s="33">
        <f t="shared" si="106"/>
        <v>0</v>
      </c>
      <c r="EA17" s="33">
        <f t="shared" si="106"/>
        <v>0</v>
      </c>
      <c r="EB17" s="33">
        <f t="shared" si="106"/>
        <v>0</v>
      </c>
      <c r="EC17" s="33">
        <f t="shared" si="106"/>
        <v>0</v>
      </c>
      <c r="ED17" s="33">
        <f t="shared" si="106"/>
        <v>0</v>
      </c>
      <c r="EE17" s="33">
        <f t="shared" si="106"/>
        <v>0</v>
      </c>
      <c r="EF17" s="33">
        <f t="shared" si="106"/>
        <v>0</v>
      </c>
      <c r="EG17" s="33">
        <f t="shared" si="106"/>
        <v>0</v>
      </c>
      <c r="EH17" s="33">
        <f t="shared" si="106"/>
        <v>0</v>
      </c>
      <c r="EI17" s="33">
        <f t="shared" si="106"/>
        <v>0</v>
      </c>
      <c r="EJ17" s="33">
        <f t="shared" si="106"/>
        <v>0</v>
      </c>
      <c r="EK17" s="33">
        <f t="shared" si="106"/>
        <v>0</v>
      </c>
      <c r="EL17" s="33">
        <f t="shared" si="106"/>
        <v>0</v>
      </c>
      <c r="EM17" s="33">
        <f t="shared" si="106"/>
        <v>0</v>
      </c>
      <c r="EN17" s="33">
        <f t="shared" si="106"/>
        <v>0</v>
      </c>
      <c r="EO17" s="60" t="e">
        <f t="shared" si="106"/>
        <v>#DIV/0!</v>
      </c>
      <c r="EP17" s="60" t="e">
        <f t="shared" si="106"/>
        <v>#DIV/0!</v>
      </c>
      <c r="EQ17" s="60" t="e">
        <f t="shared" si="106"/>
        <v>#DIV/0!</v>
      </c>
    </row>
    <row r="18" spans="1:147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40">
        <f>I18+P18</f>
        <v>6000</v>
      </c>
      <c r="I18" s="40">
        <f>K18+L18+M18+N18+O18</f>
        <v>0</v>
      </c>
      <c r="J18" s="5"/>
      <c r="K18" s="9"/>
      <c r="L18" s="9"/>
      <c r="M18" s="9"/>
      <c r="N18" s="9"/>
      <c r="O18" s="9"/>
      <c r="P18" s="40">
        <f>Q18+R18+S18</f>
        <v>6000</v>
      </c>
      <c r="Q18" s="9"/>
      <c r="R18" s="9">
        <v>6000</v>
      </c>
      <c r="S18" s="9"/>
      <c r="T18" s="68">
        <f>(L18+M18+N18)*-1</f>
        <v>0</v>
      </c>
      <c r="U18" s="68">
        <f>(Q18+R18)*-1</f>
        <v>-6000</v>
      </c>
      <c r="V18" s="9">
        <f>ROUND(T18*0.65,0)</f>
        <v>0</v>
      </c>
      <c r="W18" s="9">
        <f>ROUND(U18*0.65,0)</f>
        <v>-3900</v>
      </c>
      <c r="X18" s="9">
        <v>55392</v>
      </c>
      <c r="Y18" s="9">
        <v>29600</v>
      </c>
      <c r="Z18" s="73">
        <f t="shared" ref="Z18:Z19" si="107">IF(T18=0,0,ROUND((T18+L18)/X18/12,2))</f>
        <v>0</v>
      </c>
      <c r="AA18" s="73">
        <f t="shared" ref="AA18:AA19" si="108">IF(U18=0,0,ROUND((U18+Q18)/Y18/12,2))</f>
        <v>-0.02</v>
      </c>
      <c r="AB18" s="73">
        <f>Z18+AA18</f>
        <v>-0.02</v>
      </c>
      <c r="AC18" s="73">
        <f t="shared" ref="AC18:AC19" si="109">ROUND(Z18*0.65,2)</f>
        <v>0</v>
      </c>
      <c r="AD18" s="73">
        <f t="shared" ref="AD18:AD19" si="110">ROUND(AA18*0.65,2)</f>
        <v>-0.01</v>
      </c>
      <c r="AE18" s="46">
        <f>AC18+AD18</f>
        <v>-0.01</v>
      </c>
      <c r="AF18" s="80">
        <f>AG18+AN18</f>
        <v>0</v>
      </c>
      <c r="AG18" s="80">
        <f>AI18+AJ18+AK18+AL18+AM18</f>
        <v>0</v>
      </c>
      <c r="AH18" s="81"/>
      <c r="AI18" s="82"/>
      <c r="AJ18" s="82"/>
      <c r="AK18" s="82"/>
      <c r="AL18" s="82"/>
      <c r="AM18" s="82"/>
      <c r="AN18" s="80">
        <f>AO18+AP18+AQ18</f>
        <v>0</v>
      </c>
      <c r="AO18" s="82"/>
      <c r="AP18" s="82"/>
      <c r="AQ18" s="82"/>
      <c r="AR18" s="85">
        <f>((AL18+AK18+AJ18)-((V18)*-1))*-1</f>
        <v>0</v>
      </c>
      <c r="AS18" s="85">
        <f>((AO18+AP18)-((W18)*-1))*-1</f>
        <v>3900</v>
      </c>
      <c r="AT18" s="9"/>
      <c r="AU18" s="9"/>
      <c r="AV18" s="90" t="e">
        <f t="shared" ref="AV18" si="111">ROUND((AY18/AT18/10)+(AC18),2)*-1</f>
        <v>#DIV/0!</v>
      </c>
      <c r="AW18" s="90" t="e">
        <f t="shared" ref="AW18" si="112">ROUND((AZ18/AU18/10)+AD18,2)*-1</f>
        <v>#DIV/0!</v>
      </c>
      <c r="AX18" s="90" t="e">
        <f>AV18+AW18</f>
        <v>#DIV/0!</v>
      </c>
      <c r="AY18" s="92">
        <f t="shared" ref="AY18:AY19" si="113">AK18+AL18</f>
        <v>0</v>
      </c>
      <c r="AZ18" s="92">
        <f t="shared" ref="AZ18:AZ19" si="114">AP18</f>
        <v>0</v>
      </c>
      <c r="BA18" s="93">
        <f>BB18+BI18</f>
        <v>0</v>
      </c>
      <c r="BB18" s="93">
        <f>BD18+BE18+BF18+BG18+BH18</f>
        <v>0</v>
      </c>
      <c r="BC18" s="94"/>
      <c r="BD18" s="85"/>
      <c r="BE18" s="85"/>
      <c r="BF18" s="85"/>
      <c r="BG18" s="85"/>
      <c r="BH18" s="85"/>
      <c r="BI18" s="93">
        <f>BJ18+BK18+BL18</f>
        <v>0</v>
      </c>
      <c r="BJ18" s="85"/>
      <c r="BK18" s="85"/>
      <c r="BL18" s="85"/>
      <c r="BM18" s="85">
        <f t="shared" ref="BM18:BM19" si="115">(BE18+BF18+BG18)-(AJ18+AK18+AL18)</f>
        <v>0</v>
      </c>
      <c r="BN18" s="85">
        <f t="shared" ref="BN18:BN19" si="116">(BJ18+BK18)-(AO18+AP18)</f>
        <v>0</v>
      </c>
      <c r="BO18" s="9"/>
      <c r="BP18" s="9"/>
      <c r="BQ18" s="90" t="e">
        <f t="shared" ref="BQ18" si="117">ROUND(((BF18+BG18)-(AK18+AL18))/BO18/10,2)*-1</f>
        <v>#DIV/0!</v>
      </c>
      <c r="BR18" s="90" t="e">
        <f t="shared" ref="BR18" si="118">ROUND(((BK18-AP18)/BP18/10),2)*-1</f>
        <v>#DIV/0!</v>
      </c>
      <c r="BS18" s="90" t="e">
        <f>BQ18+BR18</f>
        <v>#DIV/0!</v>
      </c>
      <c r="BT18" s="93">
        <f>BU18+CB18</f>
        <v>0</v>
      </c>
      <c r="BU18" s="93">
        <f>BW18+BX18+BY18+BZ18+CA18</f>
        <v>0</v>
      </c>
      <c r="BV18" s="94"/>
      <c r="BW18" s="85"/>
      <c r="BX18" s="85"/>
      <c r="BY18" s="85"/>
      <c r="BZ18" s="85"/>
      <c r="CA18" s="85"/>
      <c r="CB18" s="93">
        <f>CC18+CD18+CE18</f>
        <v>0</v>
      </c>
      <c r="CC18" s="85"/>
      <c r="CD18" s="85"/>
      <c r="CE18" s="85"/>
      <c r="CF18" s="85">
        <f t="shared" ref="CF18:CF19" si="119">(BX18+BY18+BZ18)-(BE18+BF18+BG18)</f>
        <v>0</v>
      </c>
      <c r="CG18" s="85">
        <f t="shared" ref="CG18:CG19" si="120">(CC18+CD18)-(BJ18+BK18)</f>
        <v>0</v>
      </c>
      <c r="CH18" s="9"/>
      <c r="CI18" s="9"/>
      <c r="CJ18" s="96" t="e">
        <f t="shared" ref="CJ18" si="121">ROUND(((BY18+BZ18)-(BF18+BG18))/CH18/10,2)*-1</f>
        <v>#DIV/0!</v>
      </c>
      <c r="CK18" s="96" t="e">
        <f t="shared" ref="CK18" si="122">ROUND(((CD18-BK18)/CI18/10),2)*-1</f>
        <v>#DIV/0!</v>
      </c>
      <c r="CL18" s="96" t="e">
        <f>CJ18+CK18</f>
        <v>#DIV/0!</v>
      </c>
      <c r="CM18" s="93">
        <f>CN18+CU18</f>
        <v>0</v>
      </c>
      <c r="CN18" s="93">
        <f>CP18+CQ18+CR18+CS18+CT18</f>
        <v>0</v>
      </c>
      <c r="CO18" s="94"/>
      <c r="CP18" s="85"/>
      <c r="CQ18" s="85"/>
      <c r="CR18" s="85"/>
      <c r="CS18" s="85"/>
      <c r="CT18" s="85"/>
      <c r="CU18" s="93">
        <f>CV18+CW18+CX18</f>
        <v>0</v>
      </c>
      <c r="CV18" s="85"/>
      <c r="CW18" s="85"/>
      <c r="CX18" s="85"/>
      <c r="CY18" s="85">
        <f t="shared" ref="CY18:CY19" si="123">(CQ18+CR18+CS18)-(BX18+BY18+BZ18)</f>
        <v>0</v>
      </c>
      <c r="CZ18" s="85">
        <f t="shared" ref="CZ18:CZ19" si="124">(CV18+CW18)-(CC18+CD18)</f>
        <v>0</v>
      </c>
      <c r="DA18" s="9">
        <v>56067</v>
      </c>
      <c r="DB18" s="9">
        <v>27130</v>
      </c>
      <c r="DC18" s="96">
        <f t="shared" ref="DC18" si="125">ROUND(((CR18+CS18)-(BY18+BZ18))/DA18/10,2)*-1</f>
        <v>0</v>
      </c>
      <c r="DD18" s="96">
        <f t="shared" ref="DD18" si="126">ROUND(((CW18-CD18)/DB18/10),2)*-1</f>
        <v>0</v>
      </c>
      <c r="DE18" s="96">
        <f>DC18+DD18</f>
        <v>0</v>
      </c>
      <c r="DF18" s="93">
        <f>DG18+DN18</f>
        <v>0</v>
      </c>
      <c r="DG18" s="93">
        <f>DI18+DJ18+DK18+DL18+DM18</f>
        <v>0</v>
      </c>
      <c r="DH18" s="94"/>
      <c r="DI18" s="85"/>
      <c r="DJ18" s="85"/>
      <c r="DK18" s="85"/>
      <c r="DL18" s="85"/>
      <c r="DM18" s="85"/>
      <c r="DN18" s="93">
        <f t="shared" ref="DN18:DN19" si="127">DO18+DP18+DQ18</f>
        <v>0</v>
      </c>
      <c r="DO18" s="85"/>
      <c r="DP18" s="85"/>
      <c r="DQ18" s="85"/>
      <c r="DR18" s="85">
        <f t="shared" ref="DR18:DR19" si="128">(DJ18+DK18+DL18)-(CQ18+CR18+CS18)</f>
        <v>0</v>
      </c>
      <c r="DS18" s="85">
        <f t="shared" ref="DS18:DS19" si="129">(DO18+DP18)-(CV18+CW18)</f>
        <v>0</v>
      </c>
      <c r="DT18" s="9"/>
      <c r="DU18" s="9"/>
      <c r="DV18" s="96" t="e">
        <f t="shared" ref="DV18" si="130">ROUND(((DK18+DL18)-(CR18+CS18))/DT18/10,2)*-1</f>
        <v>#DIV/0!</v>
      </c>
      <c r="DW18" s="96" t="e">
        <f t="shared" ref="DW18" si="131">ROUND(((DP18-CW18)/DU18/10),2)*-1</f>
        <v>#DIV/0!</v>
      </c>
      <c r="DX18" s="96" t="e">
        <f>DV18+DW18</f>
        <v>#DIV/0!</v>
      </c>
      <c r="DY18" s="93">
        <f>DZ18+EG18</f>
        <v>0</v>
      </c>
      <c r="DZ18" s="93">
        <f>EB18+EC18+ED18+EE18+EF18</f>
        <v>0</v>
      </c>
      <c r="EA18" s="94"/>
      <c r="EB18" s="85"/>
      <c r="EC18" s="85"/>
      <c r="ED18" s="85"/>
      <c r="EE18" s="85"/>
      <c r="EF18" s="85"/>
      <c r="EG18" s="93">
        <f t="shared" ref="EG18:EG19" si="132">EH18+EI18+EJ18</f>
        <v>0</v>
      </c>
      <c r="EH18" s="85"/>
      <c r="EI18" s="85"/>
      <c r="EJ18" s="85"/>
      <c r="EK18" s="85">
        <f t="shared" ref="EK18:EK19" si="133">(EC18+ED18+EE18)-(DJ18+DK18+DL18)</f>
        <v>0</v>
      </c>
      <c r="EL18" s="85">
        <f t="shared" ref="EL18:EL19" si="134">(EH18+EI18)-(DO18+DP18)</f>
        <v>0</v>
      </c>
      <c r="EM18" s="9"/>
      <c r="EN18" s="9"/>
      <c r="EO18" s="96" t="e">
        <f t="shared" ref="EO18" si="135">ROUND(((ED18+EE18)-(DK18+DL18))/EM18/10,2)*-1</f>
        <v>#DIV/0!</v>
      </c>
      <c r="EP18" s="96" t="e">
        <f t="shared" ref="EP18" si="136">ROUND(((EI18-DP18)/EN18/10),2)*-1</f>
        <v>#DIV/0!</v>
      </c>
      <c r="EQ18" s="96" t="e">
        <f>EO18+EP18</f>
        <v>#DIV/0!</v>
      </c>
    </row>
    <row r="19" spans="1:147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109</v>
      </c>
      <c r="G19" s="19" t="s">
        <v>95</v>
      </c>
      <c r="H19" s="40">
        <f>I19+P19</f>
        <v>0</v>
      </c>
      <c r="I19" s="40">
        <f>K19+L19+M19+N19+O19</f>
        <v>0</v>
      </c>
      <c r="J19" s="5"/>
      <c r="K19" s="9"/>
      <c r="L19" s="9"/>
      <c r="M19" s="9"/>
      <c r="N19" s="9"/>
      <c r="O19" s="9"/>
      <c r="P19" s="40">
        <f>Q19+R19+S19</f>
        <v>0</v>
      </c>
      <c r="Q19" s="9"/>
      <c r="R19" s="9"/>
      <c r="S19" s="9"/>
      <c r="T19" s="68">
        <f>(L19+M19+N19)*-1</f>
        <v>0</v>
      </c>
      <c r="U19" s="68">
        <f>(Q19+R19)*-1</f>
        <v>0</v>
      </c>
      <c r="V19" s="9">
        <f>ROUND(T19*0.65,0)</f>
        <v>0</v>
      </c>
      <c r="W19" s="9">
        <f>ROUND(U19*0.65,0)</f>
        <v>0</v>
      </c>
      <c r="X19" s="45" t="s">
        <v>219</v>
      </c>
      <c r="Y19" s="45" t="s">
        <v>219</v>
      </c>
      <c r="Z19" s="73">
        <f t="shared" si="107"/>
        <v>0</v>
      </c>
      <c r="AA19" s="73">
        <f t="shared" si="108"/>
        <v>0</v>
      </c>
      <c r="AB19" s="73">
        <f>Z19+AA19</f>
        <v>0</v>
      </c>
      <c r="AC19" s="73">
        <f t="shared" si="109"/>
        <v>0</v>
      </c>
      <c r="AD19" s="73">
        <f t="shared" si="110"/>
        <v>0</v>
      </c>
      <c r="AE19" s="46">
        <f>AC19+AD19</f>
        <v>0</v>
      </c>
      <c r="AF19" s="80">
        <f>AG19+AN19</f>
        <v>0</v>
      </c>
      <c r="AG19" s="80">
        <f>AI19+AJ19+AK19+AL19+AM19</f>
        <v>0</v>
      </c>
      <c r="AH19" s="81"/>
      <c r="AI19" s="82"/>
      <c r="AJ19" s="82"/>
      <c r="AK19" s="82"/>
      <c r="AL19" s="82"/>
      <c r="AM19" s="82"/>
      <c r="AN19" s="80">
        <f>AO19+AP19+AQ19</f>
        <v>0</v>
      </c>
      <c r="AO19" s="82"/>
      <c r="AP19" s="82"/>
      <c r="AQ19" s="82"/>
      <c r="AR19" s="85">
        <f>((AL19+AK19+AJ19)-((V19)*-1))*-1</f>
        <v>0</v>
      </c>
      <c r="AS19" s="85">
        <f>((AO19+AP19)-((W19)*-1))*-1</f>
        <v>0</v>
      </c>
      <c r="AT19" s="45" t="s">
        <v>219</v>
      </c>
      <c r="AU19" s="45" t="s">
        <v>219</v>
      </c>
      <c r="AV19" s="90">
        <v>0</v>
      </c>
      <c r="AW19" s="90">
        <v>0</v>
      </c>
      <c r="AX19" s="90">
        <f>AV19+AW19</f>
        <v>0</v>
      </c>
      <c r="AY19" s="92">
        <f t="shared" si="113"/>
        <v>0</v>
      </c>
      <c r="AZ19" s="92">
        <f t="shared" si="114"/>
        <v>0</v>
      </c>
      <c r="BA19" s="93">
        <f>BB19+BI19</f>
        <v>0</v>
      </c>
      <c r="BB19" s="93">
        <f>BD19+BE19+BF19+BG19+BH19</f>
        <v>0</v>
      </c>
      <c r="BC19" s="94"/>
      <c r="BD19" s="85"/>
      <c r="BE19" s="85"/>
      <c r="BF19" s="85"/>
      <c r="BG19" s="85"/>
      <c r="BH19" s="85"/>
      <c r="BI19" s="93">
        <f>BJ19+BK19+BL19</f>
        <v>0</v>
      </c>
      <c r="BJ19" s="85"/>
      <c r="BK19" s="85"/>
      <c r="BL19" s="85"/>
      <c r="BM19" s="85">
        <f t="shared" si="115"/>
        <v>0</v>
      </c>
      <c r="BN19" s="85">
        <f t="shared" si="116"/>
        <v>0</v>
      </c>
      <c r="BO19" s="45" t="s">
        <v>219</v>
      </c>
      <c r="BP19" s="45" t="s">
        <v>219</v>
      </c>
      <c r="BQ19" s="90">
        <v>0</v>
      </c>
      <c r="BR19" s="90">
        <v>0</v>
      </c>
      <c r="BS19" s="90">
        <f>BQ19+BR19</f>
        <v>0</v>
      </c>
      <c r="BT19" s="93">
        <f>BU19+CB19</f>
        <v>0</v>
      </c>
      <c r="BU19" s="93">
        <f>BW19+BX19+BY19+BZ19+CA19</f>
        <v>0</v>
      </c>
      <c r="BV19" s="94"/>
      <c r="BW19" s="85"/>
      <c r="BX19" s="85"/>
      <c r="BY19" s="85"/>
      <c r="BZ19" s="85"/>
      <c r="CA19" s="85"/>
      <c r="CB19" s="93">
        <f>CC19+CD19+CE19</f>
        <v>0</v>
      </c>
      <c r="CC19" s="85"/>
      <c r="CD19" s="85"/>
      <c r="CE19" s="85"/>
      <c r="CF19" s="85">
        <f t="shared" si="119"/>
        <v>0</v>
      </c>
      <c r="CG19" s="85">
        <f t="shared" si="120"/>
        <v>0</v>
      </c>
      <c r="CH19" s="45" t="s">
        <v>219</v>
      </c>
      <c r="CI19" s="45" t="s">
        <v>219</v>
      </c>
      <c r="CJ19" s="96">
        <v>0</v>
      </c>
      <c r="CK19" s="96">
        <v>0</v>
      </c>
      <c r="CL19" s="96">
        <f>CJ19+CK19</f>
        <v>0</v>
      </c>
      <c r="CM19" s="93">
        <f>CN19+CU19</f>
        <v>0</v>
      </c>
      <c r="CN19" s="93">
        <f>CP19+CQ19+CR19+CS19+CT19</f>
        <v>0</v>
      </c>
      <c r="CO19" s="94"/>
      <c r="CP19" s="85"/>
      <c r="CQ19" s="85"/>
      <c r="CR19" s="85"/>
      <c r="CS19" s="85"/>
      <c r="CT19" s="85"/>
      <c r="CU19" s="93">
        <f>CV19+CW19+CX19</f>
        <v>0</v>
      </c>
      <c r="CV19" s="85"/>
      <c r="CW19" s="85"/>
      <c r="CX19" s="85"/>
      <c r="CY19" s="85">
        <f t="shared" si="123"/>
        <v>0</v>
      </c>
      <c r="CZ19" s="85">
        <f t="shared" si="124"/>
        <v>0</v>
      </c>
      <c r="DA19" s="45" t="s">
        <v>219</v>
      </c>
      <c r="DB19" s="45" t="s">
        <v>219</v>
      </c>
      <c r="DC19" s="96">
        <v>0</v>
      </c>
      <c r="DD19" s="96">
        <v>0</v>
      </c>
      <c r="DE19" s="96">
        <f>DC19+DD19</f>
        <v>0</v>
      </c>
      <c r="DF19" s="93">
        <f>DG19+DN19</f>
        <v>0</v>
      </c>
      <c r="DG19" s="93">
        <f>DI19+DJ19+DK19+DL19+DM19</f>
        <v>0</v>
      </c>
      <c r="DH19" s="94"/>
      <c r="DI19" s="85"/>
      <c r="DJ19" s="85"/>
      <c r="DK19" s="85"/>
      <c r="DL19" s="85"/>
      <c r="DM19" s="85"/>
      <c r="DN19" s="93">
        <f t="shared" si="127"/>
        <v>0</v>
      </c>
      <c r="DO19" s="85"/>
      <c r="DP19" s="85"/>
      <c r="DQ19" s="85"/>
      <c r="DR19" s="85">
        <f t="shared" si="128"/>
        <v>0</v>
      </c>
      <c r="DS19" s="85">
        <f t="shared" si="129"/>
        <v>0</v>
      </c>
      <c r="DT19" s="45" t="s">
        <v>219</v>
      </c>
      <c r="DU19" s="45" t="s">
        <v>219</v>
      </c>
      <c r="DV19" s="96">
        <v>0</v>
      </c>
      <c r="DW19" s="96">
        <v>0</v>
      </c>
      <c r="DX19" s="96">
        <f>DV19+DW19</f>
        <v>0</v>
      </c>
      <c r="DY19" s="93">
        <f>DZ19+EG19</f>
        <v>0</v>
      </c>
      <c r="DZ19" s="93">
        <f>EB19+EC19+ED19+EE19+EF19</f>
        <v>0</v>
      </c>
      <c r="EA19" s="94"/>
      <c r="EB19" s="85"/>
      <c r="EC19" s="85"/>
      <c r="ED19" s="85"/>
      <c r="EE19" s="85"/>
      <c r="EF19" s="85"/>
      <c r="EG19" s="93">
        <f t="shared" si="132"/>
        <v>0</v>
      </c>
      <c r="EH19" s="85"/>
      <c r="EI19" s="85"/>
      <c r="EJ19" s="85"/>
      <c r="EK19" s="85">
        <f t="shared" si="133"/>
        <v>0</v>
      </c>
      <c r="EL19" s="85">
        <f t="shared" si="134"/>
        <v>0</v>
      </c>
      <c r="EM19" s="45" t="s">
        <v>219</v>
      </c>
      <c r="EN19" s="45" t="s">
        <v>219</v>
      </c>
      <c r="EO19" s="96">
        <v>0</v>
      </c>
      <c r="EP19" s="96">
        <v>0</v>
      </c>
      <c r="EQ19" s="96">
        <f>EO19+EP19</f>
        <v>0</v>
      </c>
    </row>
    <row r="20" spans="1:147" x14ac:dyDescent="0.25">
      <c r="A20" s="29"/>
      <c r="B20" s="30"/>
      <c r="C20" s="31"/>
      <c r="D20" s="32" t="s">
        <v>146</v>
      </c>
      <c r="E20" s="34"/>
      <c r="F20" s="34"/>
      <c r="G20" s="34"/>
      <c r="H20" s="33">
        <f t="shared" ref="H20:AE20" si="137">SUBTOTAL(9,H18:H19)</f>
        <v>6000</v>
      </c>
      <c r="I20" s="33">
        <f t="shared" si="137"/>
        <v>0</v>
      </c>
      <c r="J20" s="33">
        <f t="shared" si="137"/>
        <v>0</v>
      </c>
      <c r="K20" s="33">
        <f t="shared" si="137"/>
        <v>0</v>
      </c>
      <c r="L20" s="33">
        <f t="shared" si="137"/>
        <v>0</v>
      </c>
      <c r="M20" s="33">
        <f t="shared" si="137"/>
        <v>0</v>
      </c>
      <c r="N20" s="33">
        <f t="shared" si="137"/>
        <v>0</v>
      </c>
      <c r="O20" s="33">
        <f t="shared" si="137"/>
        <v>0</v>
      </c>
      <c r="P20" s="33">
        <f t="shared" si="137"/>
        <v>6000</v>
      </c>
      <c r="Q20" s="33">
        <f t="shared" si="137"/>
        <v>0</v>
      </c>
      <c r="R20" s="33">
        <f t="shared" si="137"/>
        <v>6000</v>
      </c>
      <c r="S20" s="33">
        <f t="shared" si="137"/>
        <v>0</v>
      </c>
      <c r="T20" s="33">
        <f t="shared" si="137"/>
        <v>0</v>
      </c>
      <c r="U20" s="33">
        <f t="shared" si="137"/>
        <v>-6000</v>
      </c>
      <c r="V20" s="33">
        <f t="shared" si="137"/>
        <v>0</v>
      </c>
      <c r="W20" s="33">
        <f t="shared" si="137"/>
        <v>-3900</v>
      </c>
      <c r="X20" s="33">
        <f t="shared" si="137"/>
        <v>55392</v>
      </c>
      <c r="Y20" s="33">
        <f t="shared" si="137"/>
        <v>29600</v>
      </c>
      <c r="Z20" s="47">
        <f t="shared" si="137"/>
        <v>0</v>
      </c>
      <c r="AA20" s="47">
        <f t="shared" si="137"/>
        <v>-0.02</v>
      </c>
      <c r="AB20" s="47">
        <f t="shared" si="137"/>
        <v>-0.02</v>
      </c>
      <c r="AC20" s="47">
        <f t="shared" si="137"/>
        <v>0</v>
      </c>
      <c r="AD20" s="47">
        <f t="shared" si="137"/>
        <v>-0.01</v>
      </c>
      <c r="AE20" s="47">
        <f t="shared" si="137"/>
        <v>-0.01</v>
      </c>
      <c r="AF20" s="33">
        <f t="shared" ref="AF20:AX20" si="138">SUBTOTAL(9,AF18:AF19)</f>
        <v>0</v>
      </c>
      <c r="AG20" s="33">
        <f t="shared" si="138"/>
        <v>0</v>
      </c>
      <c r="AH20" s="33">
        <f t="shared" si="138"/>
        <v>0</v>
      </c>
      <c r="AI20" s="33">
        <f t="shared" si="138"/>
        <v>0</v>
      </c>
      <c r="AJ20" s="33">
        <f t="shared" si="138"/>
        <v>0</v>
      </c>
      <c r="AK20" s="33">
        <f t="shared" si="138"/>
        <v>0</v>
      </c>
      <c r="AL20" s="33">
        <f t="shared" si="138"/>
        <v>0</v>
      </c>
      <c r="AM20" s="33">
        <f t="shared" si="138"/>
        <v>0</v>
      </c>
      <c r="AN20" s="33">
        <f t="shared" si="138"/>
        <v>0</v>
      </c>
      <c r="AO20" s="33">
        <f t="shared" si="138"/>
        <v>0</v>
      </c>
      <c r="AP20" s="33">
        <f t="shared" si="138"/>
        <v>0</v>
      </c>
      <c r="AQ20" s="33">
        <f t="shared" si="138"/>
        <v>0</v>
      </c>
      <c r="AR20" s="33">
        <f t="shared" si="138"/>
        <v>0</v>
      </c>
      <c r="AS20" s="33">
        <f t="shared" si="138"/>
        <v>3900</v>
      </c>
      <c r="AT20" s="33">
        <f t="shared" si="138"/>
        <v>0</v>
      </c>
      <c r="AU20" s="33">
        <f t="shared" si="138"/>
        <v>0</v>
      </c>
      <c r="AV20" s="47" t="e">
        <f t="shared" si="138"/>
        <v>#DIV/0!</v>
      </c>
      <c r="AW20" s="47" t="e">
        <f t="shared" si="138"/>
        <v>#DIV/0!</v>
      </c>
      <c r="AX20" s="47" t="e">
        <f t="shared" si="138"/>
        <v>#DIV/0!</v>
      </c>
      <c r="AY20"/>
      <c r="AZ20"/>
      <c r="BA20" s="33">
        <f t="shared" ref="BA20:BS20" si="139">SUBTOTAL(9,BA18:BA19)</f>
        <v>0</v>
      </c>
      <c r="BB20" s="33">
        <f t="shared" si="139"/>
        <v>0</v>
      </c>
      <c r="BC20" s="33">
        <f t="shared" si="139"/>
        <v>0</v>
      </c>
      <c r="BD20" s="33">
        <f t="shared" si="139"/>
        <v>0</v>
      </c>
      <c r="BE20" s="33">
        <f t="shared" si="139"/>
        <v>0</v>
      </c>
      <c r="BF20" s="33">
        <f t="shared" si="139"/>
        <v>0</v>
      </c>
      <c r="BG20" s="33">
        <f t="shared" si="139"/>
        <v>0</v>
      </c>
      <c r="BH20" s="33">
        <f t="shared" si="139"/>
        <v>0</v>
      </c>
      <c r="BI20" s="33">
        <f t="shared" si="139"/>
        <v>0</v>
      </c>
      <c r="BJ20" s="33">
        <f t="shared" si="139"/>
        <v>0</v>
      </c>
      <c r="BK20" s="33">
        <f t="shared" si="139"/>
        <v>0</v>
      </c>
      <c r="BL20" s="33">
        <f t="shared" si="139"/>
        <v>0</v>
      </c>
      <c r="BM20" s="33">
        <f t="shared" si="139"/>
        <v>0</v>
      </c>
      <c r="BN20" s="33">
        <f t="shared" si="139"/>
        <v>0</v>
      </c>
      <c r="BO20" s="33">
        <f t="shared" si="139"/>
        <v>0</v>
      </c>
      <c r="BP20" s="33">
        <f t="shared" si="139"/>
        <v>0</v>
      </c>
      <c r="BQ20" s="47" t="e">
        <f t="shared" si="139"/>
        <v>#DIV/0!</v>
      </c>
      <c r="BR20" s="47" t="e">
        <f t="shared" si="139"/>
        <v>#DIV/0!</v>
      </c>
      <c r="BS20" s="47" t="e">
        <f t="shared" si="139"/>
        <v>#DIV/0!</v>
      </c>
      <c r="BT20" s="33">
        <f t="shared" ref="BT20:CL20" si="140">SUBTOTAL(9,BT18:BT19)</f>
        <v>0</v>
      </c>
      <c r="BU20" s="33">
        <f t="shared" si="140"/>
        <v>0</v>
      </c>
      <c r="BV20" s="33">
        <f t="shared" si="140"/>
        <v>0</v>
      </c>
      <c r="BW20" s="33">
        <f t="shared" si="140"/>
        <v>0</v>
      </c>
      <c r="BX20" s="33">
        <f t="shared" si="140"/>
        <v>0</v>
      </c>
      <c r="BY20" s="33">
        <f t="shared" si="140"/>
        <v>0</v>
      </c>
      <c r="BZ20" s="33">
        <f t="shared" si="140"/>
        <v>0</v>
      </c>
      <c r="CA20" s="33">
        <f t="shared" si="140"/>
        <v>0</v>
      </c>
      <c r="CB20" s="33">
        <f t="shared" si="140"/>
        <v>0</v>
      </c>
      <c r="CC20" s="33">
        <f t="shared" si="140"/>
        <v>0</v>
      </c>
      <c r="CD20" s="33">
        <f t="shared" si="140"/>
        <v>0</v>
      </c>
      <c r="CE20" s="33">
        <f t="shared" si="140"/>
        <v>0</v>
      </c>
      <c r="CF20" s="33">
        <f t="shared" si="140"/>
        <v>0</v>
      </c>
      <c r="CG20" s="33">
        <f t="shared" si="140"/>
        <v>0</v>
      </c>
      <c r="CH20" s="33">
        <f t="shared" si="140"/>
        <v>0</v>
      </c>
      <c r="CI20" s="33">
        <f t="shared" si="140"/>
        <v>0</v>
      </c>
      <c r="CJ20" s="60" t="e">
        <f t="shared" si="140"/>
        <v>#DIV/0!</v>
      </c>
      <c r="CK20" s="60" t="e">
        <f t="shared" si="140"/>
        <v>#DIV/0!</v>
      </c>
      <c r="CL20" s="60" t="e">
        <f t="shared" si="140"/>
        <v>#DIV/0!</v>
      </c>
      <c r="CM20" s="33">
        <f t="shared" ref="CM20:DE20" si="141">SUBTOTAL(9,CM18:CM19)</f>
        <v>0</v>
      </c>
      <c r="CN20" s="33">
        <f t="shared" si="141"/>
        <v>0</v>
      </c>
      <c r="CO20" s="33">
        <f t="shared" si="141"/>
        <v>0</v>
      </c>
      <c r="CP20" s="33">
        <f t="shared" si="141"/>
        <v>0</v>
      </c>
      <c r="CQ20" s="33">
        <f t="shared" si="141"/>
        <v>0</v>
      </c>
      <c r="CR20" s="33">
        <f t="shared" si="141"/>
        <v>0</v>
      </c>
      <c r="CS20" s="33">
        <f t="shared" si="141"/>
        <v>0</v>
      </c>
      <c r="CT20" s="33">
        <f t="shared" si="141"/>
        <v>0</v>
      </c>
      <c r="CU20" s="33">
        <f t="shared" si="141"/>
        <v>0</v>
      </c>
      <c r="CV20" s="33">
        <f t="shared" si="141"/>
        <v>0</v>
      </c>
      <c r="CW20" s="33">
        <f t="shared" si="141"/>
        <v>0</v>
      </c>
      <c r="CX20" s="33">
        <f t="shared" si="141"/>
        <v>0</v>
      </c>
      <c r="CY20" s="33">
        <f t="shared" si="141"/>
        <v>0</v>
      </c>
      <c r="CZ20" s="33">
        <f t="shared" si="141"/>
        <v>0</v>
      </c>
      <c r="DA20" s="33">
        <f t="shared" si="141"/>
        <v>56067</v>
      </c>
      <c r="DB20" s="33">
        <f t="shared" si="141"/>
        <v>27130</v>
      </c>
      <c r="DC20" s="60">
        <f t="shared" si="141"/>
        <v>0</v>
      </c>
      <c r="DD20" s="60">
        <f t="shared" si="141"/>
        <v>0</v>
      </c>
      <c r="DE20" s="60">
        <f t="shared" si="141"/>
        <v>0</v>
      </c>
      <c r="DF20" s="33">
        <f t="shared" ref="DF20:DX20" si="142">SUBTOTAL(9,DF18:DF19)</f>
        <v>0</v>
      </c>
      <c r="DG20" s="33">
        <f t="shared" si="142"/>
        <v>0</v>
      </c>
      <c r="DH20" s="33">
        <f t="shared" si="142"/>
        <v>0</v>
      </c>
      <c r="DI20" s="33">
        <f t="shared" si="142"/>
        <v>0</v>
      </c>
      <c r="DJ20" s="33">
        <f t="shared" si="142"/>
        <v>0</v>
      </c>
      <c r="DK20" s="33">
        <f t="shared" si="142"/>
        <v>0</v>
      </c>
      <c r="DL20" s="33">
        <f t="shared" si="142"/>
        <v>0</v>
      </c>
      <c r="DM20" s="33">
        <f t="shared" si="142"/>
        <v>0</v>
      </c>
      <c r="DN20" s="33">
        <f t="shared" si="142"/>
        <v>0</v>
      </c>
      <c r="DO20" s="33">
        <f t="shared" si="142"/>
        <v>0</v>
      </c>
      <c r="DP20" s="33">
        <f t="shared" si="142"/>
        <v>0</v>
      </c>
      <c r="DQ20" s="33">
        <f t="shared" si="142"/>
        <v>0</v>
      </c>
      <c r="DR20" s="33">
        <f t="shared" si="142"/>
        <v>0</v>
      </c>
      <c r="DS20" s="33">
        <f t="shared" si="142"/>
        <v>0</v>
      </c>
      <c r="DT20" s="33">
        <f t="shared" si="142"/>
        <v>0</v>
      </c>
      <c r="DU20" s="33">
        <f t="shared" si="142"/>
        <v>0</v>
      </c>
      <c r="DV20" s="60" t="e">
        <f t="shared" si="142"/>
        <v>#DIV/0!</v>
      </c>
      <c r="DW20" s="60" t="e">
        <f t="shared" si="142"/>
        <v>#DIV/0!</v>
      </c>
      <c r="DX20" s="60" t="e">
        <f t="shared" si="142"/>
        <v>#DIV/0!</v>
      </c>
      <c r="DY20" s="33">
        <f t="shared" ref="DY20:EQ20" si="143">SUBTOTAL(9,DY18:DY19)</f>
        <v>0</v>
      </c>
      <c r="DZ20" s="33">
        <f t="shared" si="143"/>
        <v>0</v>
      </c>
      <c r="EA20" s="33">
        <f t="shared" si="143"/>
        <v>0</v>
      </c>
      <c r="EB20" s="33">
        <f t="shared" si="143"/>
        <v>0</v>
      </c>
      <c r="EC20" s="33">
        <f t="shared" si="143"/>
        <v>0</v>
      </c>
      <c r="ED20" s="33">
        <f t="shared" si="143"/>
        <v>0</v>
      </c>
      <c r="EE20" s="33">
        <f t="shared" si="143"/>
        <v>0</v>
      </c>
      <c r="EF20" s="33">
        <f t="shared" si="143"/>
        <v>0</v>
      </c>
      <c r="EG20" s="33">
        <f t="shared" si="143"/>
        <v>0</v>
      </c>
      <c r="EH20" s="33">
        <f t="shared" si="143"/>
        <v>0</v>
      </c>
      <c r="EI20" s="33">
        <f t="shared" si="143"/>
        <v>0</v>
      </c>
      <c r="EJ20" s="33">
        <f t="shared" si="143"/>
        <v>0</v>
      </c>
      <c r="EK20" s="33">
        <f t="shared" si="143"/>
        <v>0</v>
      </c>
      <c r="EL20" s="33">
        <f t="shared" si="143"/>
        <v>0</v>
      </c>
      <c r="EM20" s="33">
        <f t="shared" si="143"/>
        <v>0</v>
      </c>
      <c r="EN20" s="33">
        <f t="shared" si="143"/>
        <v>0</v>
      </c>
      <c r="EO20" s="60" t="e">
        <f t="shared" si="143"/>
        <v>#DIV/0!</v>
      </c>
      <c r="EP20" s="60" t="e">
        <f t="shared" si="143"/>
        <v>#DIV/0!</v>
      </c>
      <c r="EQ20" s="60" t="e">
        <f t="shared" si="143"/>
        <v>#DIV/0!</v>
      </c>
    </row>
    <row r="21" spans="1:147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40">
        <f>I21+P21</f>
        <v>235000</v>
      </c>
      <c r="I21" s="40">
        <f>K21+L21+M21+N21+O21</f>
        <v>160000</v>
      </c>
      <c r="J21" s="5"/>
      <c r="K21" s="9"/>
      <c r="L21" s="9"/>
      <c r="M21" s="9">
        <v>160000</v>
      </c>
      <c r="N21" s="9"/>
      <c r="O21" s="9"/>
      <c r="P21" s="40">
        <f>Q21+R21+S21</f>
        <v>75000</v>
      </c>
      <c r="Q21" s="9">
        <v>75000</v>
      </c>
      <c r="R21" s="9"/>
      <c r="S21" s="9"/>
      <c r="T21" s="68">
        <f>(L21+M21+N21)*-1</f>
        <v>-160000</v>
      </c>
      <c r="U21" s="68">
        <f>(Q21+R21)*-1</f>
        <v>-75000</v>
      </c>
      <c r="V21" s="9">
        <f>ROUND(T21*0.65,0)</f>
        <v>-104000</v>
      </c>
      <c r="W21" s="9">
        <f>ROUND(U21*0.65,0)</f>
        <v>-48750</v>
      </c>
      <c r="X21" s="9">
        <v>55392</v>
      </c>
      <c r="Y21" s="9">
        <v>29600</v>
      </c>
      <c r="Z21" s="73">
        <f t="shared" ref="Z21:Z22" si="144">IF(T21=0,0,ROUND((T21+L21)/X21/12,2))</f>
        <v>-0.24</v>
      </c>
      <c r="AA21" s="73">
        <f t="shared" ref="AA21:AA22" si="145">IF(U21=0,0,ROUND((U21+Q21)/Y21/12,2))</f>
        <v>0</v>
      </c>
      <c r="AB21" s="73">
        <f>Z21+AA21</f>
        <v>-0.24</v>
      </c>
      <c r="AC21" s="73">
        <f t="shared" ref="AC21:AC22" si="146">ROUND(Z21*0.65,2)</f>
        <v>-0.16</v>
      </c>
      <c r="AD21" s="73">
        <f t="shared" ref="AD21:AD22" si="147">ROUND(AA21*0.65,2)</f>
        <v>0</v>
      </c>
      <c r="AE21" s="46">
        <f>AC21+AD21</f>
        <v>-0.16</v>
      </c>
      <c r="AF21" s="40">
        <f>AG21+AN21</f>
        <v>0</v>
      </c>
      <c r="AG21" s="40">
        <f>AI21+AJ21+AK21+AL21+AM21</f>
        <v>0</v>
      </c>
      <c r="AH21" s="5"/>
      <c r="AI21" s="9"/>
      <c r="AJ21" s="9"/>
      <c r="AK21" s="9"/>
      <c r="AL21" s="9"/>
      <c r="AM21" s="9"/>
      <c r="AN21" s="40">
        <f>AO21+AP21+AQ21</f>
        <v>0</v>
      </c>
      <c r="AO21" s="9"/>
      <c r="AP21" s="9"/>
      <c r="AQ21" s="9"/>
      <c r="AR21" s="85">
        <f>((AL21+AK21+AJ21)-((V21)*-1))*-1</f>
        <v>104000</v>
      </c>
      <c r="AS21" s="85">
        <f>((AO21+AP21)-((W21)*-1))*-1</f>
        <v>48750</v>
      </c>
      <c r="AT21" s="9"/>
      <c r="AU21" s="9"/>
      <c r="AV21" s="90" t="e">
        <f t="shared" ref="AV21" si="148">ROUND((AY21/AT21/10)+(AC21),2)*-1</f>
        <v>#DIV/0!</v>
      </c>
      <c r="AW21" s="90" t="e">
        <f t="shared" ref="AW21" si="149">ROUND((AZ21/AU21/10)+AD21,2)*-1</f>
        <v>#DIV/0!</v>
      </c>
      <c r="AX21" s="90" t="e">
        <f>AV21+AW21</f>
        <v>#DIV/0!</v>
      </c>
      <c r="AY21" s="92">
        <f t="shared" ref="AY21:AY22" si="150">AK21+AL21</f>
        <v>0</v>
      </c>
      <c r="AZ21" s="92">
        <f t="shared" ref="AZ21:AZ22" si="151">AP21</f>
        <v>0</v>
      </c>
      <c r="BA21" s="93">
        <f>BB21+BI21</f>
        <v>0</v>
      </c>
      <c r="BB21" s="93">
        <f>BD21+BE21+BF21+BG21+BH21</f>
        <v>0</v>
      </c>
      <c r="BC21" s="94"/>
      <c r="BD21" s="85"/>
      <c r="BE21" s="85"/>
      <c r="BF21" s="85"/>
      <c r="BG21" s="85"/>
      <c r="BH21" s="85"/>
      <c r="BI21" s="93">
        <f>BJ21+BK21+BL21</f>
        <v>0</v>
      </c>
      <c r="BJ21" s="85"/>
      <c r="BK21" s="85"/>
      <c r="BL21" s="85"/>
      <c r="BM21" s="85">
        <f t="shared" ref="BM21:BM22" si="152">(BE21+BF21+BG21)-(AJ21+AK21+AL21)</f>
        <v>0</v>
      </c>
      <c r="BN21" s="85">
        <f t="shared" ref="BN21:BN22" si="153">(BJ21+BK21)-(AO21+AP21)</f>
        <v>0</v>
      </c>
      <c r="BO21" s="9"/>
      <c r="BP21" s="9"/>
      <c r="BQ21" s="90" t="e">
        <f t="shared" ref="BQ21" si="154">ROUND(((BF21+BG21)-(AK21+AL21))/BO21/10,2)*-1</f>
        <v>#DIV/0!</v>
      </c>
      <c r="BR21" s="90" t="e">
        <f t="shared" ref="BR21" si="155">ROUND(((BK21-AP21)/BP21/10),2)*-1</f>
        <v>#DIV/0!</v>
      </c>
      <c r="BS21" s="90" t="e">
        <f>BQ21+BR21</f>
        <v>#DIV/0!</v>
      </c>
      <c r="BT21" s="93">
        <f>BU21+CB21</f>
        <v>0</v>
      </c>
      <c r="BU21" s="93">
        <f>BW21+BX21+BY21+BZ21+CA21</f>
        <v>0</v>
      </c>
      <c r="BV21" s="94"/>
      <c r="BW21" s="85"/>
      <c r="BX21" s="85"/>
      <c r="BY21" s="85"/>
      <c r="BZ21" s="85"/>
      <c r="CA21" s="85"/>
      <c r="CB21" s="93">
        <f>CC21+CD21+CE21</f>
        <v>0</v>
      </c>
      <c r="CC21" s="85"/>
      <c r="CD21" s="85"/>
      <c r="CE21" s="85"/>
      <c r="CF21" s="85">
        <f t="shared" ref="CF21:CF22" si="156">(BX21+BY21+BZ21)-(BE21+BF21+BG21)</f>
        <v>0</v>
      </c>
      <c r="CG21" s="85">
        <f t="shared" ref="CG21:CG22" si="157">(CC21+CD21)-(BJ21+BK21)</f>
        <v>0</v>
      </c>
      <c r="CH21" s="9"/>
      <c r="CI21" s="9"/>
      <c r="CJ21" s="96" t="e">
        <f t="shared" ref="CJ21" si="158">ROUND(((BY21+BZ21)-(BF21+BG21))/CH21/10,2)*-1</f>
        <v>#DIV/0!</v>
      </c>
      <c r="CK21" s="96" t="e">
        <f t="shared" ref="CK21" si="159">ROUND(((CD21-BK21)/CI21/10),2)*-1</f>
        <v>#DIV/0!</v>
      </c>
      <c r="CL21" s="96" t="e">
        <f>CJ21+CK21</f>
        <v>#DIV/0!</v>
      </c>
      <c r="CM21" s="93">
        <f>CN21+CU21</f>
        <v>0</v>
      </c>
      <c r="CN21" s="93">
        <f>CP21+CQ21+CR21+CS21+CT21</f>
        <v>0</v>
      </c>
      <c r="CO21" s="94"/>
      <c r="CP21" s="85"/>
      <c r="CQ21" s="85"/>
      <c r="CR21" s="85"/>
      <c r="CS21" s="85"/>
      <c r="CT21" s="85"/>
      <c r="CU21" s="93">
        <f>CV21+CW21+CX21</f>
        <v>0</v>
      </c>
      <c r="CV21" s="85"/>
      <c r="CW21" s="85"/>
      <c r="CX21" s="85"/>
      <c r="CY21" s="85">
        <f t="shared" ref="CY21:CY22" si="160">(CQ21+CR21+CS21)-(BX21+BY21+BZ21)</f>
        <v>0</v>
      </c>
      <c r="CZ21" s="85">
        <f t="shared" ref="CZ21:CZ22" si="161">(CV21+CW21)-(CC21+CD21)</f>
        <v>0</v>
      </c>
      <c r="DA21" s="9">
        <v>56067</v>
      </c>
      <c r="DB21" s="9">
        <v>27130</v>
      </c>
      <c r="DC21" s="96">
        <f t="shared" ref="DC21" si="162">ROUND(((CR21+CS21)-(BY21+BZ21))/DA21/10,2)*-1</f>
        <v>0</v>
      </c>
      <c r="DD21" s="96">
        <f t="shared" ref="DD21" si="163">ROUND(((CW21-CD21)/DB21/10),2)*-1</f>
        <v>0</v>
      </c>
      <c r="DE21" s="96">
        <f>DC21+DD21</f>
        <v>0</v>
      </c>
      <c r="DF21" s="93">
        <f>DG21+DN21</f>
        <v>0</v>
      </c>
      <c r="DG21" s="93">
        <f>DI21+DJ21+DK21+DL21+DM21</f>
        <v>0</v>
      </c>
      <c r="DH21" s="94"/>
      <c r="DI21" s="85"/>
      <c r="DJ21" s="85"/>
      <c r="DK21" s="85"/>
      <c r="DL21" s="85"/>
      <c r="DM21" s="85"/>
      <c r="DN21" s="93">
        <f t="shared" ref="DN21:DN22" si="164">DO21+DP21+DQ21</f>
        <v>0</v>
      </c>
      <c r="DO21" s="85"/>
      <c r="DP21" s="85"/>
      <c r="DQ21" s="85"/>
      <c r="DR21" s="85">
        <f t="shared" ref="DR21:DR22" si="165">(DJ21+DK21+DL21)-(CQ21+CR21+CS21)</f>
        <v>0</v>
      </c>
      <c r="DS21" s="85">
        <f t="shared" ref="DS21:DS22" si="166">(DO21+DP21)-(CV21+CW21)</f>
        <v>0</v>
      </c>
      <c r="DT21" s="9"/>
      <c r="DU21" s="9"/>
      <c r="DV21" s="96" t="e">
        <f t="shared" ref="DV21" si="167">ROUND(((DK21+DL21)-(CR21+CS21))/DT21/10,2)*-1</f>
        <v>#DIV/0!</v>
      </c>
      <c r="DW21" s="96" t="e">
        <f t="shared" ref="DW21" si="168">ROUND(((DP21-CW21)/DU21/10),2)*-1</f>
        <v>#DIV/0!</v>
      </c>
      <c r="DX21" s="96" t="e">
        <f>DV21+DW21</f>
        <v>#DIV/0!</v>
      </c>
      <c r="DY21" s="93">
        <f>DZ21+EG21</f>
        <v>0</v>
      </c>
      <c r="DZ21" s="93">
        <f>EB21+EC21+ED21+EE21+EF21</f>
        <v>0</v>
      </c>
      <c r="EA21" s="94"/>
      <c r="EB21" s="85"/>
      <c r="EC21" s="85"/>
      <c r="ED21" s="85"/>
      <c r="EE21" s="85"/>
      <c r="EF21" s="85"/>
      <c r="EG21" s="93">
        <f t="shared" ref="EG21:EG22" si="169">EH21+EI21+EJ21</f>
        <v>0</v>
      </c>
      <c r="EH21" s="85"/>
      <c r="EI21" s="85"/>
      <c r="EJ21" s="85"/>
      <c r="EK21" s="85">
        <f t="shared" ref="EK21:EK22" si="170">(EC21+ED21+EE21)-(DJ21+DK21+DL21)</f>
        <v>0</v>
      </c>
      <c r="EL21" s="85">
        <f t="shared" ref="EL21:EL22" si="171">(EH21+EI21)-(DO21+DP21)</f>
        <v>0</v>
      </c>
      <c r="EM21" s="9"/>
      <c r="EN21" s="9"/>
      <c r="EO21" s="96" t="e">
        <f t="shared" ref="EO21" si="172">ROUND(((ED21+EE21)-(DK21+DL21))/EM21/10,2)*-1</f>
        <v>#DIV/0!</v>
      </c>
      <c r="EP21" s="96" t="e">
        <f t="shared" ref="EP21" si="173">ROUND(((EI21-DP21)/EN21/10),2)*-1</f>
        <v>#DIV/0!</v>
      </c>
      <c r="EQ21" s="96" t="e">
        <f>EO21+EP21</f>
        <v>#DIV/0!</v>
      </c>
    </row>
    <row r="22" spans="1:14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109</v>
      </c>
      <c r="G22" s="19" t="s">
        <v>95</v>
      </c>
      <c r="H22" s="40">
        <f>I22+P22</f>
        <v>0</v>
      </c>
      <c r="I22" s="40">
        <f>K22+L22+M22+N22+O22</f>
        <v>0</v>
      </c>
      <c r="J22" s="5"/>
      <c r="K22" s="9"/>
      <c r="L22" s="9"/>
      <c r="M22" s="9"/>
      <c r="N22" s="9"/>
      <c r="O22" s="9"/>
      <c r="P22" s="40">
        <f>Q22+R22+S22</f>
        <v>0</v>
      </c>
      <c r="Q22" s="9"/>
      <c r="R22" s="9"/>
      <c r="S22" s="9"/>
      <c r="T22" s="68">
        <f>(L22+M22+N22)*-1</f>
        <v>0</v>
      </c>
      <c r="U22" s="68">
        <f>(Q22+R22)*-1</f>
        <v>0</v>
      </c>
      <c r="V22" s="9">
        <f>ROUND(T22*0.65,0)</f>
        <v>0</v>
      </c>
      <c r="W22" s="9">
        <f>ROUND(U22*0.65,0)</f>
        <v>0</v>
      </c>
      <c r="X22" s="45" t="s">
        <v>219</v>
      </c>
      <c r="Y22" s="45" t="s">
        <v>219</v>
      </c>
      <c r="Z22" s="73">
        <f t="shared" si="144"/>
        <v>0</v>
      </c>
      <c r="AA22" s="73">
        <f t="shared" si="145"/>
        <v>0</v>
      </c>
      <c r="AB22" s="73">
        <f>Z22+AA22</f>
        <v>0</v>
      </c>
      <c r="AC22" s="73">
        <f t="shared" si="146"/>
        <v>0</v>
      </c>
      <c r="AD22" s="73">
        <f t="shared" si="147"/>
        <v>0</v>
      </c>
      <c r="AE22" s="46">
        <f>AC22+AD22</f>
        <v>0</v>
      </c>
      <c r="AF22" s="40">
        <f>AG22+AN22</f>
        <v>0</v>
      </c>
      <c r="AG22" s="40">
        <f>AI22+AJ22+AK22+AL22+AM22</f>
        <v>0</v>
      </c>
      <c r="AH22" s="5"/>
      <c r="AI22" s="9"/>
      <c r="AJ22" s="9"/>
      <c r="AK22" s="9"/>
      <c r="AL22" s="9"/>
      <c r="AM22" s="9"/>
      <c r="AN22" s="40">
        <f>AO22+AP22+AQ22</f>
        <v>0</v>
      </c>
      <c r="AO22" s="9"/>
      <c r="AP22" s="9"/>
      <c r="AQ22" s="9"/>
      <c r="AR22" s="85">
        <f>((AL22+AK22+AJ22)-((V22)*-1))*-1</f>
        <v>0</v>
      </c>
      <c r="AS22" s="85">
        <f>((AO22+AP22)-((W22)*-1))*-1</f>
        <v>0</v>
      </c>
      <c r="AT22" s="45" t="s">
        <v>219</v>
      </c>
      <c r="AU22" s="45" t="s">
        <v>219</v>
      </c>
      <c r="AV22" s="90">
        <v>0</v>
      </c>
      <c r="AW22" s="90">
        <v>0</v>
      </c>
      <c r="AX22" s="90">
        <f>AV22+AW22</f>
        <v>0</v>
      </c>
      <c r="AY22" s="92">
        <f t="shared" si="150"/>
        <v>0</v>
      </c>
      <c r="AZ22" s="92">
        <f t="shared" si="151"/>
        <v>0</v>
      </c>
      <c r="BA22" s="93">
        <f>BB22+BI22</f>
        <v>0</v>
      </c>
      <c r="BB22" s="93">
        <f>BD22+BE22+BF22+BG22+BH22</f>
        <v>0</v>
      </c>
      <c r="BC22" s="94"/>
      <c r="BD22" s="85"/>
      <c r="BE22" s="85"/>
      <c r="BF22" s="85"/>
      <c r="BG22" s="85"/>
      <c r="BH22" s="85"/>
      <c r="BI22" s="93">
        <f>BJ22+BK22+BL22</f>
        <v>0</v>
      </c>
      <c r="BJ22" s="85"/>
      <c r="BK22" s="85"/>
      <c r="BL22" s="85"/>
      <c r="BM22" s="85">
        <f t="shared" si="152"/>
        <v>0</v>
      </c>
      <c r="BN22" s="85">
        <f t="shared" si="153"/>
        <v>0</v>
      </c>
      <c r="BO22" s="45" t="s">
        <v>219</v>
      </c>
      <c r="BP22" s="45" t="s">
        <v>219</v>
      </c>
      <c r="BQ22" s="90">
        <v>0</v>
      </c>
      <c r="BR22" s="90">
        <v>0</v>
      </c>
      <c r="BS22" s="90">
        <f>BQ22+BR22</f>
        <v>0</v>
      </c>
      <c r="BT22" s="93">
        <f>BU22+CB22</f>
        <v>0</v>
      </c>
      <c r="BU22" s="93">
        <f>BW22+BX22+BY22+BZ22+CA22</f>
        <v>0</v>
      </c>
      <c r="BV22" s="94"/>
      <c r="BW22" s="85"/>
      <c r="BX22" s="85"/>
      <c r="BY22" s="85"/>
      <c r="BZ22" s="85"/>
      <c r="CA22" s="85"/>
      <c r="CB22" s="93">
        <f>CC22+CD22+CE22</f>
        <v>0</v>
      </c>
      <c r="CC22" s="85"/>
      <c r="CD22" s="85"/>
      <c r="CE22" s="85"/>
      <c r="CF22" s="85">
        <f t="shared" si="156"/>
        <v>0</v>
      </c>
      <c r="CG22" s="85">
        <f t="shared" si="157"/>
        <v>0</v>
      </c>
      <c r="CH22" s="45" t="s">
        <v>219</v>
      </c>
      <c r="CI22" s="45" t="s">
        <v>219</v>
      </c>
      <c r="CJ22" s="96">
        <v>0</v>
      </c>
      <c r="CK22" s="96">
        <v>0</v>
      </c>
      <c r="CL22" s="96">
        <f>CJ22+CK22</f>
        <v>0</v>
      </c>
      <c r="CM22" s="93">
        <f>CN22+CU22</f>
        <v>0</v>
      </c>
      <c r="CN22" s="93">
        <f>CP22+CQ22+CR22+CS22+CT22</f>
        <v>0</v>
      </c>
      <c r="CO22" s="94"/>
      <c r="CP22" s="85"/>
      <c r="CQ22" s="85"/>
      <c r="CR22" s="85"/>
      <c r="CS22" s="85"/>
      <c r="CT22" s="85"/>
      <c r="CU22" s="93">
        <f>CV22+CW22+CX22</f>
        <v>0</v>
      </c>
      <c r="CV22" s="85"/>
      <c r="CW22" s="85"/>
      <c r="CX22" s="85"/>
      <c r="CY22" s="85">
        <f t="shared" si="160"/>
        <v>0</v>
      </c>
      <c r="CZ22" s="85">
        <f t="shared" si="161"/>
        <v>0</v>
      </c>
      <c r="DA22" s="45" t="s">
        <v>219</v>
      </c>
      <c r="DB22" s="45" t="s">
        <v>219</v>
      </c>
      <c r="DC22" s="96">
        <v>0</v>
      </c>
      <c r="DD22" s="96">
        <v>0</v>
      </c>
      <c r="DE22" s="96">
        <f>DC22+DD22</f>
        <v>0</v>
      </c>
      <c r="DF22" s="93">
        <f>DG22+DN22</f>
        <v>0</v>
      </c>
      <c r="DG22" s="93">
        <f>DI22+DJ22+DK22+DL22+DM22</f>
        <v>0</v>
      </c>
      <c r="DH22" s="94"/>
      <c r="DI22" s="85"/>
      <c r="DJ22" s="85"/>
      <c r="DK22" s="85"/>
      <c r="DL22" s="85"/>
      <c r="DM22" s="85"/>
      <c r="DN22" s="93">
        <f t="shared" si="164"/>
        <v>0</v>
      </c>
      <c r="DO22" s="85"/>
      <c r="DP22" s="85"/>
      <c r="DQ22" s="85"/>
      <c r="DR22" s="85">
        <f t="shared" si="165"/>
        <v>0</v>
      </c>
      <c r="DS22" s="85">
        <f t="shared" si="166"/>
        <v>0</v>
      </c>
      <c r="DT22" s="45" t="s">
        <v>219</v>
      </c>
      <c r="DU22" s="45" t="s">
        <v>219</v>
      </c>
      <c r="DV22" s="96">
        <v>0</v>
      </c>
      <c r="DW22" s="96">
        <v>0</v>
      </c>
      <c r="DX22" s="96">
        <f>DV22+DW22</f>
        <v>0</v>
      </c>
      <c r="DY22" s="93">
        <f>DZ22+EG22</f>
        <v>0</v>
      </c>
      <c r="DZ22" s="93">
        <f>EB22+EC22+ED22+EE22+EF22</f>
        <v>0</v>
      </c>
      <c r="EA22" s="94"/>
      <c r="EB22" s="85"/>
      <c r="EC22" s="85"/>
      <c r="ED22" s="85"/>
      <c r="EE22" s="85"/>
      <c r="EF22" s="85"/>
      <c r="EG22" s="93">
        <f t="shared" si="169"/>
        <v>0</v>
      </c>
      <c r="EH22" s="85"/>
      <c r="EI22" s="85"/>
      <c r="EJ22" s="85"/>
      <c r="EK22" s="85">
        <f t="shared" si="170"/>
        <v>0</v>
      </c>
      <c r="EL22" s="85">
        <f t="shared" si="171"/>
        <v>0</v>
      </c>
      <c r="EM22" s="45" t="s">
        <v>219</v>
      </c>
      <c r="EN22" s="45" t="s">
        <v>219</v>
      </c>
      <c r="EO22" s="96">
        <v>0</v>
      </c>
      <c r="EP22" s="96">
        <v>0</v>
      </c>
      <c r="EQ22" s="96">
        <f>EO22+EP22</f>
        <v>0</v>
      </c>
    </row>
    <row r="23" spans="1:147" x14ac:dyDescent="0.25">
      <c r="A23" s="29"/>
      <c r="B23" s="30"/>
      <c r="C23" s="31"/>
      <c r="D23" s="32" t="s">
        <v>147</v>
      </c>
      <c r="E23" s="34"/>
      <c r="F23" s="34"/>
      <c r="G23" s="34"/>
      <c r="H23" s="33">
        <f t="shared" ref="H23:AE23" si="174">SUBTOTAL(9,H21:H22)</f>
        <v>235000</v>
      </c>
      <c r="I23" s="33">
        <f t="shared" si="174"/>
        <v>160000</v>
      </c>
      <c r="J23" s="33">
        <f t="shared" si="174"/>
        <v>0</v>
      </c>
      <c r="K23" s="33">
        <f t="shared" si="174"/>
        <v>0</v>
      </c>
      <c r="L23" s="33">
        <f t="shared" si="174"/>
        <v>0</v>
      </c>
      <c r="M23" s="33">
        <f t="shared" si="174"/>
        <v>160000</v>
      </c>
      <c r="N23" s="33">
        <f t="shared" si="174"/>
        <v>0</v>
      </c>
      <c r="O23" s="33">
        <f t="shared" si="174"/>
        <v>0</v>
      </c>
      <c r="P23" s="33">
        <f t="shared" si="174"/>
        <v>75000</v>
      </c>
      <c r="Q23" s="33">
        <f t="shared" si="174"/>
        <v>75000</v>
      </c>
      <c r="R23" s="33">
        <f t="shared" si="174"/>
        <v>0</v>
      </c>
      <c r="S23" s="33">
        <f t="shared" si="174"/>
        <v>0</v>
      </c>
      <c r="T23" s="33">
        <f t="shared" si="174"/>
        <v>-160000</v>
      </c>
      <c r="U23" s="33">
        <f t="shared" si="174"/>
        <v>-75000</v>
      </c>
      <c r="V23" s="33">
        <f t="shared" si="174"/>
        <v>-104000</v>
      </c>
      <c r="W23" s="33">
        <f t="shared" si="174"/>
        <v>-48750</v>
      </c>
      <c r="X23" s="33">
        <f t="shared" si="174"/>
        <v>55392</v>
      </c>
      <c r="Y23" s="33">
        <f t="shared" si="174"/>
        <v>29600</v>
      </c>
      <c r="Z23" s="47">
        <f t="shared" si="174"/>
        <v>-0.24</v>
      </c>
      <c r="AA23" s="47">
        <f t="shared" si="174"/>
        <v>0</v>
      </c>
      <c r="AB23" s="47">
        <f t="shared" si="174"/>
        <v>-0.24</v>
      </c>
      <c r="AC23" s="47">
        <f t="shared" si="174"/>
        <v>-0.16</v>
      </c>
      <c r="AD23" s="47">
        <f t="shared" si="174"/>
        <v>0</v>
      </c>
      <c r="AE23" s="47">
        <f t="shared" si="174"/>
        <v>-0.16</v>
      </c>
      <c r="AF23" s="33">
        <f t="shared" ref="AF23:AX23" si="175">SUBTOTAL(9,AF21:AF22)</f>
        <v>0</v>
      </c>
      <c r="AG23" s="33">
        <f t="shared" si="175"/>
        <v>0</v>
      </c>
      <c r="AH23" s="33">
        <f t="shared" si="175"/>
        <v>0</v>
      </c>
      <c r="AI23" s="33">
        <f t="shared" si="175"/>
        <v>0</v>
      </c>
      <c r="AJ23" s="33">
        <f t="shared" si="175"/>
        <v>0</v>
      </c>
      <c r="AK23" s="33">
        <f t="shared" si="175"/>
        <v>0</v>
      </c>
      <c r="AL23" s="33">
        <f t="shared" si="175"/>
        <v>0</v>
      </c>
      <c r="AM23" s="33">
        <f t="shared" si="175"/>
        <v>0</v>
      </c>
      <c r="AN23" s="33">
        <f t="shared" si="175"/>
        <v>0</v>
      </c>
      <c r="AO23" s="33">
        <f t="shared" si="175"/>
        <v>0</v>
      </c>
      <c r="AP23" s="33">
        <f t="shared" si="175"/>
        <v>0</v>
      </c>
      <c r="AQ23" s="33">
        <f t="shared" si="175"/>
        <v>0</v>
      </c>
      <c r="AR23" s="33">
        <f t="shared" si="175"/>
        <v>104000</v>
      </c>
      <c r="AS23" s="33">
        <f t="shared" si="175"/>
        <v>48750</v>
      </c>
      <c r="AT23" s="33">
        <f t="shared" si="175"/>
        <v>0</v>
      </c>
      <c r="AU23" s="33">
        <f t="shared" si="175"/>
        <v>0</v>
      </c>
      <c r="AV23" s="47" t="e">
        <f t="shared" si="175"/>
        <v>#DIV/0!</v>
      </c>
      <c r="AW23" s="47" t="e">
        <f t="shared" si="175"/>
        <v>#DIV/0!</v>
      </c>
      <c r="AX23" s="47" t="e">
        <f t="shared" si="175"/>
        <v>#DIV/0!</v>
      </c>
      <c r="AY23"/>
      <c r="AZ23"/>
      <c r="BA23" s="33">
        <f t="shared" ref="BA23:BS23" si="176">SUBTOTAL(9,BA21:BA22)</f>
        <v>0</v>
      </c>
      <c r="BB23" s="33">
        <f t="shared" si="176"/>
        <v>0</v>
      </c>
      <c r="BC23" s="33">
        <f t="shared" si="176"/>
        <v>0</v>
      </c>
      <c r="BD23" s="33">
        <f t="shared" si="176"/>
        <v>0</v>
      </c>
      <c r="BE23" s="33">
        <f t="shared" si="176"/>
        <v>0</v>
      </c>
      <c r="BF23" s="33">
        <f t="shared" si="176"/>
        <v>0</v>
      </c>
      <c r="BG23" s="33">
        <f t="shared" si="176"/>
        <v>0</v>
      </c>
      <c r="BH23" s="33">
        <f t="shared" si="176"/>
        <v>0</v>
      </c>
      <c r="BI23" s="33">
        <f t="shared" si="176"/>
        <v>0</v>
      </c>
      <c r="BJ23" s="33">
        <f t="shared" si="176"/>
        <v>0</v>
      </c>
      <c r="BK23" s="33">
        <f t="shared" si="176"/>
        <v>0</v>
      </c>
      <c r="BL23" s="33">
        <f t="shared" si="176"/>
        <v>0</v>
      </c>
      <c r="BM23" s="33">
        <f t="shared" si="176"/>
        <v>0</v>
      </c>
      <c r="BN23" s="33">
        <f t="shared" si="176"/>
        <v>0</v>
      </c>
      <c r="BO23" s="33">
        <f t="shared" si="176"/>
        <v>0</v>
      </c>
      <c r="BP23" s="33">
        <f t="shared" si="176"/>
        <v>0</v>
      </c>
      <c r="BQ23" s="47" t="e">
        <f t="shared" si="176"/>
        <v>#DIV/0!</v>
      </c>
      <c r="BR23" s="47" t="e">
        <f t="shared" si="176"/>
        <v>#DIV/0!</v>
      </c>
      <c r="BS23" s="47" t="e">
        <f t="shared" si="176"/>
        <v>#DIV/0!</v>
      </c>
      <c r="BT23" s="33">
        <f t="shared" ref="BT23:CL23" si="177">SUBTOTAL(9,BT21:BT22)</f>
        <v>0</v>
      </c>
      <c r="BU23" s="33">
        <f t="shared" si="177"/>
        <v>0</v>
      </c>
      <c r="BV23" s="33">
        <f t="shared" si="177"/>
        <v>0</v>
      </c>
      <c r="BW23" s="33">
        <f t="shared" si="177"/>
        <v>0</v>
      </c>
      <c r="BX23" s="33">
        <f t="shared" si="177"/>
        <v>0</v>
      </c>
      <c r="BY23" s="33">
        <f t="shared" si="177"/>
        <v>0</v>
      </c>
      <c r="BZ23" s="33">
        <f t="shared" si="177"/>
        <v>0</v>
      </c>
      <c r="CA23" s="33">
        <f t="shared" si="177"/>
        <v>0</v>
      </c>
      <c r="CB23" s="33">
        <f t="shared" si="177"/>
        <v>0</v>
      </c>
      <c r="CC23" s="33">
        <f t="shared" si="177"/>
        <v>0</v>
      </c>
      <c r="CD23" s="33">
        <f t="shared" si="177"/>
        <v>0</v>
      </c>
      <c r="CE23" s="33">
        <f t="shared" si="177"/>
        <v>0</v>
      </c>
      <c r="CF23" s="33">
        <f t="shared" si="177"/>
        <v>0</v>
      </c>
      <c r="CG23" s="33">
        <f t="shared" si="177"/>
        <v>0</v>
      </c>
      <c r="CH23" s="33">
        <f t="shared" si="177"/>
        <v>0</v>
      </c>
      <c r="CI23" s="33">
        <f t="shared" si="177"/>
        <v>0</v>
      </c>
      <c r="CJ23" s="60" t="e">
        <f t="shared" si="177"/>
        <v>#DIV/0!</v>
      </c>
      <c r="CK23" s="60" t="e">
        <f t="shared" si="177"/>
        <v>#DIV/0!</v>
      </c>
      <c r="CL23" s="60" t="e">
        <f t="shared" si="177"/>
        <v>#DIV/0!</v>
      </c>
      <c r="CM23" s="33">
        <f t="shared" ref="CM23:DE23" si="178">SUBTOTAL(9,CM21:CM22)</f>
        <v>0</v>
      </c>
      <c r="CN23" s="33">
        <f t="shared" si="178"/>
        <v>0</v>
      </c>
      <c r="CO23" s="33">
        <f t="shared" si="178"/>
        <v>0</v>
      </c>
      <c r="CP23" s="33">
        <f t="shared" si="178"/>
        <v>0</v>
      </c>
      <c r="CQ23" s="33">
        <f t="shared" si="178"/>
        <v>0</v>
      </c>
      <c r="CR23" s="33">
        <f t="shared" si="178"/>
        <v>0</v>
      </c>
      <c r="CS23" s="33">
        <f t="shared" si="178"/>
        <v>0</v>
      </c>
      <c r="CT23" s="33">
        <f t="shared" si="178"/>
        <v>0</v>
      </c>
      <c r="CU23" s="33">
        <f t="shared" si="178"/>
        <v>0</v>
      </c>
      <c r="CV23" s="33">
        <f t="shared" si="178"/>
        <v>0</v>
      </c>
      <c r="CW23" s="33">
        <f t="shared" si="178"/>
        <v>0</v>
      </c>
      <c r="CX23" s="33">
        <f t="shared" si="178"/>
        <v>0</v>
      </c>
      <c r="CY23" s="33">
        <f t="shared" si="178"/>
        <v>0</v>
      </c>
      <c r="CZ23" s="33">
        <f t="shared" si="178"/>
        <v>0</v>
      </c>
      <c r="DA23" s="33">
        <f t="shared" si="178"/>
        <v>56067</v>
      </c>
      <c r="DB23" s="33">
        <f t="shared" si="178"/>
        <v>27130</v>
      </c>
      <c r="DC23" s="60">
        <f t="shared" si="178"/>
        <v>0</v>
      </c>
      <c r="DD23" s="60">
        <f t="shared" si="178"/>
        <v>0</v>
      </c>
      <c r="DE23" s="60">
        <f t="shared" si="178"/>
        <v>0</v>
      </c>
      <c r="DF23" s="33">
        <f t="shared" ref="DF23:DX23" si="179">SUBTOTAL(9,DF21:DF22)</f>
        <v>0</v>
      </c>
      <c r="DG23" s="33">
        <f t="shared" si="179"/>
        <v>0</v>
      </c>
      <c r="DH23" s="33">
        <f t="shared" si="179"/>
        <v>0</v>
      </c>
      <c r="DI23" s="33">
        <f t="shared" si="179"/>
        <v>0</v>
      </c>
      <c r="DJ23" s="33">
        <f t="shared" si="179"/>
        <v>0</v>
      </c>
      <c r="DK23" s="33">
        <f t="shared" si="179"/>
        <v>0</v>
      </c>
      <c r="DL23" s="33">
        <f t="shared" si="179"/>
        <v>0</v>
      </c>
      <c r="DM23" s="33">
        <f t="shared" si="179"/>
        <v>0</v>
      </c>
      <c r="DN23" s="33">
        <f t="shared" si="179"/>
        <v>0</v>
      </c>
      <c r="DO23" s="33">
        <f t="shared" si="179"/>
        <v>0</v>
      </c>
      <c r="DP23" s="33">
        <f t="shared" si="179"/>
        <v>0</v>
      </c>
      <c r="DQ23" s="33">
        <f t="shared" si="179"/>
        <v>0</v>
      </c>
      <c r="DR23" s="33">
        <f t="shared" si="179"/>
        <v>0</v>
      </c>
      <c r="DS23" s="33">
        <f t="shared" si="179"/>
        <v>0</v>
      </c>
      <c r="DT23" s="33">
        <f t="shared" si="179"/>
        <v>0</v>
      </c>
      <c r="DU23" s="33">
        <f t="shared" si="179"/>
        <v>0</v>
      </c>
      <c r="DV23" s="60" t="e">
        <f t="shared" si="179"/>
        <v>#DIV/0!</v>
      </c>
      <c r="DW23" s="60" t="e">
        <f t="shared" si="179"/>
        <v>#DIV/0!</v>
      </c>
      <c r="DX23" s="60" t="e">
        <f t="shared" si="179"/>
        <v>#DIV/0!</v>
      </c>
      <c r="DY23" s="33">
        <f t="shared" ref="DY23:EQ23" si="180">SUBTOTAL(9,DY21:DY22)</f>
        <v>0</v>
      </c>
      <c r="DZ23" s="33">
        <f t="shared" si="180"/>
        <v>0</v>
      </c>
      <c r="EA23" s="33">
        <f t="shared" si="180"/>
        <v>0</v>
      </c>
      <c r="EB23" s="33">
        <f t="shared" si="180"/>
        <v>0</v>
      </c>
      <c r="EC23" s="33">
        <f t="shared" si="180"/>
        <v>0</v>
      </c>
      <c r="ED23" s="33">
        <f t="shared" si="180"/>
        <v>0</v>
      </c>
      <c r="EE23" s="33">
        <f t="shared" si="180"/>
        <v>0</v>
      </c>
      <c r="EF23" s="33">
        <f t="shared" si="180"/>
        <v>0</v>
      </c>
      <c r="EG23" s="33">
        <f t="shared" si="180"/>
        <v>0</v>
      </c>
      <c r="EH23" s="33">
        <f t="shared" si="180"/>
        <v>0</v>
      </c>
      <c r="EI23" s="33">
        <f t="shared" si="180"/>
        <v>0</v>
      </c>
      <c r="EJ23" s="33">
        <f t="shared" si="180"/>
        <v>0</v>
      </c>
      <c r="EK23" s="33">
        <f t="shared" si="180"/>
        <v>0</v>
      </c>
      <c r="EL23" s="33">
        <f t="shared" si="180"/>
        <v>0</v>
      </c>
      <c r="EM23" s="33">
        <f t="shared" si="180"/>
        <v>0</v>
      </c>
      <c r="EN23" s="33">
        <f t="shared" si="180"/>
        <v>0</v>
      </c>
      <c r="EO23" s="60" t="e">
        <f t="shared" si="180"/>
        <v>#DIV/0!</v>
      </c>
      <c r="EP23" s="60" t="e">
        <f t="shared" si="180"/>
        <v>#DIV/0!</v>
      </c>
      <c r="EQ23" s="60" t="e">
        <f t="shared" si="180"/>
        <v>#DIV/0!</v>
      </c>
    </row>
    <row r="24" spans="1:147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40">
        <f>I24+P24</f>
        <v>30000</v>
      </c>
      <c r="I24" s="40">
        <f>K24+L24+M24+N24+O24</f>
        <v>15000</v>
      </c>
      <c r="J24" s="5"/>
      <c r="K24" s="9"/>
      <c r="L24" s="9"/>
      <c r="M24" s="9">
        <v>15000</v>
      </c>
      <c r="N24" s="9"/>
      <c r="O24" s="9"/>
      <c r="P24" s="40">
        <f>Q24+R24+S24</f>
        <v>15000</v>
      </c>
      <c r="Q24" s="9"/>
      <c r="R24" s="9">
        <v>15000</v>
      </c>
      <c r="S24" s="9"/>
      <c r="T24" s="68">
        <f>(L24+M24+N24)*-1</f>
        <v>-15000</v>
      </c>
      <c r="U24" s="68">
        <f>(Q24+R24)*-1</f>
        <v>-15000</v>
      </c>
      <c r="V24" s="9">
        <f>ROUND(T24*0.65,0)</f>
        <v>-9750</v>
      </c>
      <c r="W24" s="9">
        <f>ROUND(U24*0.65,0)</f>
        <v>-9750</v>
      </c>
      <c r="X24" s="9">
        <v>55392</v>
      </c>
      <c r="Y24" s="9">
        <v>29600</v>
      </c>
      <c r="Z24" s="73">
        <f t="shared" ref="Z24:Z25" si="181">IF(T24=0,0,ROUND((T24+L24)/X24/12,2))</f>
        <v>-0.02</v>
      </c>
      <c r="AA24" s="73">
        <f t="shared" ref="AA24:AA25" si="182">IF(U24=0,0,ROUND((U24+Q24)/Y24/12,2))</f>
        <v>-0.04</v>
      </c>
      <c r="AB24" s="73">
        <f>Z24+AA24</f>
        <v>-0.06</v>
      </c>
      <c r="AC24" s="73">
        <f t="shared" ref="AC24:AC25" si="183">ROUND(Z24*0.65,2)</f>
        <v>-0.01</v>
      </c>
      <c r="AD24" s="73">
        <f t="shared" ref="AD24:AD25" si="184">ROUND(AA24*0.65,2)</f>
        <v>-0.03</v>
      </c>
      <c r="AE24" s="46">
        <f>AC24+AD24</f>
        <v>-0.04</v>
      </c>
      <c r="AF24" s="40">
        <f>AG24+AN24</f>
        <v>0</v>
      </c>
      <c r="AG24" s="40">
        <f>AI24+AJ24+AK24+AL24+AM24</f>
        <v>0</v>
      </c>
      <c r="AH24" s="5"/>
      <c r="AI24" s="9"/>
      <c r="AJ24" s="9"/>
      <c r="AK24" s="9"/>
      <c r="AL24" s="9"/>
      <c r="AM24" s="9"/>
      <c r="AN24" s="40">
        <f>AO24+AP24+AQ24</f>
        <v>0</v>
      </c>
      <c r="AO24" s="9"/>
      <c r="AP24" s="9"/>
      <c r="AQ24" s="9"/>
      <c r="AR24" s="85">
        <f>((AL24+AK24+AJ24)-((V24)*-1))*-1</f>
        <v>9750</v>
      </c>
      <c r="AS24" s="85">
        <f>((AO24+AP24)-((W24)*-1))*-1</f>
        <v>9750</v>
      </c>
      <c r="AT24" s="9"/>
      <c r="AU24" s="9"/>
      <c r="AV24" s="90" t="e">
        <f t="shared" ref="AV24" si="185">ROUND((AY24/AT24/10)+(AC24),2)*-1</f>
        <v>#DIV/0!</v>
      </c>
      <c r="AW24" s="90" t="e">
        <f t="shared" ref="AW24" si="186">ROUND((AZ24/AU24/10)+AD24,2)*-1</f>
        <v>#DIV/0!</v>
      </c>
      <c r="AX24" s="90" t="e">
        <f>AV24+AW24</f>
        <v>#DIV/0!</v>
      </c>
      <c r="AY24" s="92">
        <f t="shared" ref="AY24:AY25" si="187">AK24+AL24</f>
        <v>0</v>
      </c>
      <c r="AZ24" s="92">
        <f t="shared" ref="AZ24:AZ25" si="188">AP24</f>
        <v>0</v>
      </c>
      <c r="BA24" s="93">
        <f>BB24+BI24</f>
        <v>0</v>
      </c>
      <c r="BB24" s="93">
        <f>BD24+BE24+BF24+BG24+BH24</f>
        <v>0</v>
      </c>
      <c r="BC24" s="94"/>
      <c r="BD24" s="85"/>
      <c r="BE24" s="85"/>
      <c r="BF24" s="85"/>
      <c r="BG24" s="85"/>
      <c r="BH24" s="85"/>
      <c r="BI24" s="93">
        <f>BJ24+BK24+BL24</f>
        <v>0</v>
      </c>
      <c r="BJ24" s="85"/>
      <c r="BK24" s="85"/>
      <c r="BL24" s="85"/>
      <c r="BM24" s="85">
        <f t="shared" ref="BM24:BM25" si="189">(BE24+BF24+BG24)-(AJ24+AK24+AL24)</f>
        <v>0</v>
      </c>
      <c r="BN24" s="85">
        <f t="shared" ref="BN24:BN25" si="190">(BJ24+BK24)-(AO24+AP24)</f>
        <v>0</v>
      </c>
      <c r="BO24" s="9"/>
      <c r="BP24" s="9"/>
      <c r="BQ24" s="90" t="e">
        <f t="shared" ref="BQ24" si="191">ROUND(((BF24+BG24)-(AK24+AL24))/BO24/10,2)*-1</f>
        <v>#DIV/0!</v>
      </c>
      <c r="BR24" s="90" t="e">
        <f t="shared" ref="BR24" si="192">ROUND(((BK24-AP24)/BP24/10),2)*-1</f>
        <v>#DIV/0!</v>
      </c>
      <c r="BS24" s="90" t="e">
        <f>BQ24+BR24</f>
        <v>#DIV/0!</v>
      </c>
      <c r="BT24" s="93">
        <f>BU24+CB24</f>
        <v>134050</v>
      </c>
      <c r="BU24" s="93">
        <f>BW24+BX24+BY24+BZ24+CA24</f>
        <v>0</v>
      </c>
      <c r="BV24" s="81"/>
      <c r="BW24" s="82"/>
      <c r="BX24" s="82"/>
      <c r="BY24" s="82"/>
      <c r="BZ24" s="82"/>
      <c r="CA24" s="82"/>
      <c r="CB24" s="80">
        <v>134050</v>
      </c>
      <c r="CC24" s="82"/>
      <c r="CD24" s="82"/>
      <c r="CE24" s="82"/>
      <c r="CF24" s="85">
        <f t="shared" ref="CF24:CF25" si="193">(BX24+BY24+BZ24)-(BE24+BF24+BG24)</f>
        <v>0</v>
      </c>
      <c r="CG24" s="85">
        <f t="shared" ref="CG24:CG25" si="194">(CC24+CD24)-(BJ24+BK24)</f>
        <v>0</v>
      </c>
      <c r="CH24" s="9"/>
      <c r="CI24" s="9"/>
      <c r="CJ24" s="96" t="e">
        <f t="shared" ref="CJ24" si="195">ROUND(((BY24+BZ24)-(BF24+BG24))/CH24/10,2)*-1</f>
        <v>#DIV/0!</v>
      </c>
      <c r="CK24" s="96" t="e">
        <f t="shared" ref="CK24" si="196">ROUND(((CD24-BK24)/CI24/10),2)*-1</f>
        <v>#DIV/0!</v>
      </c>
      <c r="CL24" s="96" t="e">
        <f>CJ24+CK24</f>
        <v>#DIV/0!</v>
      </c>
      <c r="CM24" s="93">
        <f>CN24+CU24</f>
        <v>134050</v>
      </c>
      <c r="CN24" s="93">
        <f>CP24+CQ24+CR24+CS24+CT24</f>
        <v>0</v>
      </c>
      <c r="CO24" s="94"/>
      <c r="CP24" s="85"/>
      <c r="CQ24" s="85"/>
      <c r="CR24" s="85"/>
      <c r="CS24" s="85"/>
      <c r="CT24" s="85"/>
      <c r="CU24" s="93">
        <v>134050</v>
      </c>
      <c r="CV24" s="85"/>
      <c r="CW24" s="85"/>
      <c r="CX24" s="85"/>
      <c r="CY24" s="85">
        <f t="shared" ref="CY24:CY25" si="197">(CQ24+CR24+CS24)-(BX24+BY24+BZ24)</f>
        <v>0</v>
      </c>
      <c r="CZ24" s="85">
        <f t="shared" ref="CZ24:CZ25" si="198">(CV24+CW24)-(CC24+CD24)</f>
        <v>0</v>
      </c>
      <c r="DA24" s="9">
        <v>56067</v>
      </c>
      <c r="DB24" s="9">
        <v>27130</v>
      </c>
      <c r="DC24" s="96">
        <f t="shared" ref="DC24" si="199">ROUND(((CR24+CS24)-(BY24+BZ24))/DA24/10,2)*-1</f>
        <v>0</v>
      </c>
      <c r="DD24" s="96">
        <f t="shared" ref="DD24" si="200">ROUND(((CW24-CD24)/DB24/10),2)*-1</f>
        <v>0</v>
      </c>
      <c r="DE24" s="96">
        <f>DC24+DD24</f>
        <v>0</v>
      </c>
      <c r="DF24" s="93">
        <f>DG24+DN24</f>
        <v>0</v>
      </c>
      <c r="DG24" s="93">
        <f>DI24+DJ24+DK24+DL24+DM24</f>
        <v>0</v>
      </c>
      <c r="DH24" s="94"/>
      <c r="DI24" s="85"/>
      <c r="DJ24" s="85"/>
      <c r="DK24" s="85"/>
      <c r="DL24" s="85"/>
      <c r="DM24" s="85"/>
      <c r="DN24" s="93">
        <f>DO24+DP24+DQ24</f>
        <v>0</v>
      </c>
      <c r="DO24" s="85"/>
      <c r="DP24" s="85"/>
      <c r="DQ24" s="85"/>
      <c r="DR24" s="85">
        <f t="shared" ref="DR24:DR25" si="201">(DJ24+DK24+DL24)-(CQ24+CR24+CS24)</f>
        <v>0</v>
      </c>
      <c r="DS24" s="85">
        <f t="shared" ref="DS24:DS25" si="202">(DO24+DP24)-(CV24+CW24)</f>
        <v>0</v>
      </c>
      <c r="DT24" s="9"/>
      <c r="DU24" s="9"/>
      <c r="DV24" s="96" t="e">
        <f t="shared" ref="DV24" si="203">ROUND(((DK24+DL24)-(CR24+CS24))/DT24/10,2)*-1</f>
        <v>#DIV/0!</v>
      </c>
      <c r="DW24" s="96" t="e">
        <f t="shared" ref="DW24" si="204">ROUND(((DP24-CW24)/DU24/10),2)*-1</f>
        <v>#DIV/0!</v>
      </c>
      <c r="DX24" s="96" t="e">
        <f>DV24+DW24</f>
        <v>#DIV/0!</v>
      </c>
      <c r="DY24" s="93">
        <f>DZ24+EG24</f>
        <v>0</v>
      </c>
      <c r="DZ24" s="93">
        <f>EB24+EC24+ED24+EE24+EF24</f>
        <v>0</v>
      </c>
      <c r="EA24" s="94"/>
      <c r="EB24" s="85"/>
      <c r="EC24" s="85"/>
      <c r="ED24" s="85"/>
      <c r="EE24" s="85"/>
      <c r="EF24" s="85"/>
      <c r="EG24" s="93">
        <f t="shared" ref="EG24:EG25" si="205">EH24+EI24+EJ24</f>
        <v>0</v>
      </c>
      <c r="EH24" s="85"/>
      <c r="EI24" s="85"/>
      <c r="EJ24" s="85"/>
      <c r="EK24" s="85">
        <f t="shared" ref="EK24:EK25" si="206">(EC24+ED24+EE24)-(DJ24+DK24+DL24)</f>
        <v>0</v>
      </c>
      <c r="EL24" s="85">
        <f t="shared" ref="EL24:EL25" si="207">(EH24+EI24)-(DO24+DP24)</f>
        <v>0</v>
      </c>
      <c r="EM24" s="9"/>
      <c r="EN24" s="9"/>
      <c r="EO24" s="96" t="e">
        <f t="shared" ref="EO24" si="208">ROUND(((ED24+EE24)-(DK24+DL24))/EM24/10,2)*-1</f>
        <v>#DIV/0!</v>
      </c>
      <c r="EP24" s="96" t="e">
        <f t="shared" ref="EP24" si="209">ROUND(((EI24-DP24)/EN24/10),2)*-1</f>
        <v>#DIV/0!</v>
      </c>
      <c r="EQ24" s="96" t="e">
        <f>EO24+EP24</f>
        <v>#DIV/0!</v>
      </c>
    </row>
    <row r="25" spans="1:14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109</v>
      </c>
      <c r="G25" s="19" t="s">
        <v>95</v>
      </c>
      <c r="H25" s="40">
        <f>I25+P25</f>
        <v>0</v>
      </c>
      <c r="I25" s="40">
        <f>K25+L25+M25+N25+O25</f>
        <v>0</v>
      </c>
      <c r="J25" s="5"/>
      <c r="K25" s="9"/>
      <c r="L25" s="9"/>
      <c r="M25" s="9"/>
      <c r="N25" s="9"/>
      <c r="O25" s="9"/>
      <c r="P25" s="40">
        <f>Q25+R25+S25</f>
        <v>0</v>
      </c>
      <c r="Q25" s="9"/>
      <c r="R25" s="9"/>
      <c r="S25" s="9"/>
      <c r="T25" s="68">
        <f>(L25+M25+N25)*-1</f>
        <v>0</v>
      </c>
      <c r="U25" s="68">
        <f>(Q25+R25)*-1</f>
        <v>0</v>
      </c>
      <c r="V25" s="9">
        <f>ROUND(T25*0.65,0)</f>
        <v>0</v>
      </c>
      <c r="W25" s="9">
        <f>ROUND(U25*0.65,0)</f>
        <v>0</v>
      </c>
      <c r="X25" s="45" t="s">
        <v>219</v>
      </c>
      <c r="Y25" s="45" t="s">
        <v>219</v>
      </c>
      <c r="Z25" s="73">
        <f t="shared" si="181"/>
        <v>0</v>
      </c>
      <c r="AA25" s="73">
        <f t="shared" si="182"/>
        <v>0</v>
      </c>
      <c r="AB25" s="73">
        <f>Z25+AA25</f>
        <v>0</v>
      </c>
      <c r="AC25" s="73">
        <f t="shared" si="183"/>
        <v>0</v>
      </c>
      <c r="AD25" s="73">
        <f t="shared" si="184"/>
        <v>0</v>
      </c>
      <c r="AE25" s="46">
        <f>AC25+AD25</f>
        <v>0</v>
      </c>
      <c r="AF25" s="40">
        <f>AG25+AN25</f>
        <v>0</v>
      </c>
      <c r="AG25" s="40">
        <f>AI25+AJ25+AK25+AL25+AM25</f>
        <v>0</v>
      </c>
      <c r="AH25" s="5"/>
      <c r="AI25" s="9"/>
      <c r="AJ25" s="9"/>
      <c r="AK25" s="9"/>
      <c r="AL25" s="9"/>
      <c r="AM25" s="9"/>
      <c r="AN25" s="40">
        <f>AO25+AP25+AQ25</f>
        <v>0</v>
      </c>
      <c r="AO25" s="9"/>
      <c r="AP25" s="9"/>
      <c r="AQ25" s="9"/>
      <c r="AR25" s="85">
        <f>((AL25+AK25+AJ25)-((V25)*-1))*-1</f>
        <v>0</v>
      </c>
      <c r="AS25" s="85">
        <f>((AO25+AP25)-((W25)*-1))*-1</f>
        <v>0</v>
      </c>
      <c r="AT25" s="45" t="s">
        <v>219</v>
      </c>
      <c r="AU25" s="45" t="s">
        <v>219</v>
      </c>
      <c r="AV25" s="90">
        <v>0</v>
      </c>
      <c r="AW25" s="90">
        <v>0</v>
      </c>
      <c r="AX25" s="90">
        <f>AV25+AW25</f>
        <v>0</v>
      </c>
      <c r="AY25" s="92">
        <f t="shared" si="187"/>
        <v>0</v>
      </c>
      <c r="AZ25" s="92">
        <f t="shared" si="188"/>
        <v>0</v>
      </c>
      <c r="BA25" s="93">
        <f>BB25+BI25</f>
        <v>0</v>
      </c>
      <c r="BB25" s="93">
        <f>BD25+BE25+BF25+BG25+BH25</f>
        <v>0</v>
      </c>
      <c r="BC25" s="94"/>
      <c r="BD25" s="85"/>
      <c r="BE25" s="85"/>
      <c r="BF25" s="85"/>
      <c r="BG25" s="85"/>
      <c r="BH25" s="85"/>
      <c r="BI25" s="93">
        <f>BJ25+BK25+BL25</f>
        <v>0</v>
      </c>
      <c r="BJ25" s="85"/>
      <c r="BK25" s="85"/>
      <c r="BL25" s="85"/>
      <c r="BM25" s="85">
        <f t="shared" si="189"/>
        <v>0</v>
      </c>
      <c r="BN25" s="85">
        <f t="shared" si="190"/>
        <v>0</v>
      </c>
      <c r="BO25" s="45" t="s">
        <v>219</v>
      </c>
      <c r="BP25" s="45" t="s">
        <v>219</v>
      </c>
      <c r="BQ25" s="90">
        <v>0</v>
      </c>
      <c r="BR25" s="90">
        <v>0</v>
      </c>
      <c r="BS25" s="90">
        <f>BQ25+BR25</f>
        <v>0</v>
      </c>
      <c r="BT25" s="93">
        <f>BU25+CB25</f>
        <v>0</v>
      </c>
      <c r="BU25" s="93">
        <f>BW25+BX25+BY25+BZ25+CA25</f>
        <v>0</v>
      </c>
      <c r="BV25" s="81"/>
      <c r="BW25" s="82"/>
      <c r="BX25" s="82"/>
      <c r="BY25" s="82"/>
      <c r="BZ25" s="82"/>
      <c r="CA25" s="82"/>
      <c r="CB25" s="80">
        <v>0</v>
      </c>
      <c r="CC25" s="82"/>
      <c r="CD25" s="82"/>
      <c r="CE25" s="82"/>
      <c r="CF25" s="85">
        <f t="shared" si="193"/>
        <v>0</v>
      </c>
      <c r="CG25" s="85">
        <f t="shared" si="194"/>
        <v>0</v>
      </c>
      <c r="CH25" s="45" t="s">
        <v>219</v>
      </c>
      <c r="CI25" s="45" t="s">
        <v>219</v>
      </c>
      <c r="CJ25" s="96">
        <v>0</v>
      </c>
      <c r="CK25" s="96">
        <v>0</v>
      </c>
      <c r="CL25" s="96">
        <f>CJ25+CK25</f>
        <v>0</v>
      </c>
      <c r="CM25" s="93">
        <f>CN25+CU25</f>
        <v>0</v>
      </c>
      <c r="CN25" s="93">
        <f>CP25+CQ25+CR25+CS25+CT25</f>
        <v>0</v>
      </c>
      <c r="CO25" s="94"/>
      <c r="CP25" s="85"/>
      <c r="CQ25" s="85"/>
      <c r="CR25" s="85"/>
      <c r="CS25" s="85"/>
      <c r="CT25" s="85"/>
      <c r="CU25" s="93">
        <v>0</v>
      </c>
      <c r="CV25" s="85"/>
      <c r="CW25" s="85"/>
      <c r="CX25" s="85"/>
      <c r="CY25" s="85">
        <f t="shared" si="197"/>
        <v>0</v>
      </c>
      <c r="CZ25" s="85">
        <f t="shared" si="198"/>
        <v>0</v>
      </c>
      <c r="DA25" s="45" t="s">
        <v>219</v>
      </c>
      <c r="DB25" s="45" t="s">
        <v>219</v>
      </c>
      <c r="DC25" s="96">
        <v>0</v>
      </c>
      <c r="DD25" s="96">
        <v>0</v>
      </c>
      <c r="DE25" s="96">
        <f>DC25+DD25</f>
        <v>0</v>
      </c>
      <c r="DF25" s="93">
        <f>DG25+DN25</f>
        <v>0</v>
      </c>
      <c r="DG25" s="93">
        <f>DI25+DJ25+DK25+DL25+DM25</f>
        <v>0</v>
      </c>
      <c r="DH25" s="94"/>
      <c r="DI25" s="85"/>
      <c r="DJ25" s="85"/>
      <c r="DK25" s="85"/>
      <c r="DL25" s="85"/>
      <c r="DM25" s="85"/>
      <c r="DN25" s="93">
        <v>0</v>
      </c>
      <c r="DO25" s="85"/>
      <c r="DP25" s="85"/>
      <c r="DQ25" s="85"/>
      <c r="DR25" s="85">
        <f t="shared" si="201"/>
        <v>0</v>
      </c>
      <c r="DS25" s="85">
        <f t="shared" si="202"/>
        <v>0</v>
      </c>
      <c r="DT25" s="45" t="s">
        <v>219</v>
      </c>
      <c r="DU25" s="45" t="s">
        <v>219</v>
      </c>
      <c r="DV25" s="96">
        <v>0</v>
      </c>
      <c r="DW25" s="96">
        <v>0</v>
      </c>
      <c r="DX25" s="96">
        <f>DV25+DW25</f>
        <v>0</v>
      </c>
      <c r="DY25" s="93">
        <f>DZ25+EG25</f>
        <v>0</v>
      </c>
      <c r="DZ25" s="93">
        <f>EB25+EC25+ED25+EE25+EF25</f>
        <v>0</v>
      </c>
      <c r="EA25" s="94"/>
      <c r="EB25" s="85"/>
      <c r="EC25" s="85"/>
      <c r="ED25" s="85"/>
      <c r="EE25" s="85"/>
      <c r="EF25" s="85"/>
      <c r="EG25" s="93">
        <f t="shared" si="205"/>
        <v>0</v>
      </c>
      <c r="EH25" s="85"/>
      <c r="EI25" s="85"/>
      <c r="EJ25" s="85"/>
      <c r="EK25" s="85">
        <f t="shared" si="206"/>
        <v>0</v>
      </c>
      <c r="EL25" s="85">
        <f t="shared" si="207"/>
        <v>0</v>
      </c>
      <c r="EM25" s="45" t="s">
        <v>219</v>
      </c>
      <c r="EN25" s="45" t="s">
        <v>219</v>
      </c>
      <c r="EO25" s="96">
        <v>0</v>
      </c>
      <c r="EP25" s="96">
        <v>0</v>
      </c>
      <c r="EQ25" s="96">
        <f>EO25+EP25</f>
        <v>0</v>
      </c>
    </row>
    <row r="26" spans="1:147" x14ac:dyDescent="0.25">
      <c r="A26" s="29"/>
      <c r="B26" s="30"/>
      <c r="C26" s="31"/>
      <c r="D26" s="32" t="s">
        <v>148</v>
      </c>
      <c r="E26" s="34"/>
      <c r="F26" s="34"/>
      <c r="G26" s="34"/>
      <c r="H26" s="33">
        <f t="shared" ref="H26:AE26" si="210">SUBTOTAL(9,H24:H25)</f>
        <v>30000</v>
      </c>
      <c r="I26" s="33">
        <f t="shared" si="210"/>
        <v>15000</v>
      </c>
      <c r="J26" s="33">
        <f t="shared" si="210"/>
        <v>0</v>
      </c>
      <c r="K26" s="33">
        <f t="shared" si="210"/>
        <v>0</v>
      </c>
      <c r="L26" s="33">
        <f t="shared" si="210"/>
        <v>0</v>
      </c>
      <c r="M26" s="33">
        <f t="shared" si="210"/>
        <v>15000</v>
      </c>
      <c r="N26" s="33">
        <f t="shared" si="210"/>
        <v>0</v>
      </c>
      <c r="O26" s="33">
        <f t="shared" si="210"/>
        <v>0</v>
      </c>
      <c r="P26" s="33">
        <f t="shared" si="210"/>
        <v>15000</v>
      </c>
      <c r="Q26" s="33">
        <f t="shared" si="210"/>
        <v>0</v>
      </c>
      <c r="R26" s="33">
        <f t="shared" si="210"/>
        <v>15000</v>
      </c>
      <c r="S26" s="33">
        <f t="shared" si="210"/>
        <v>0</v>
      </c>
      <c r="T26" s="33">
        <f t="shared" si="210"/>
        <v>-15000</v>
      </c>
      <c r="U26" s="33">
        <f t="shared" si="210"/>
        <v>-15000</v>
      </c>
      <c r="V26" s="33">
        <f t="shared" si="210"/>
        <v>-9750</v>
      </c>
      <c r="W26" s="33">
        <f t="shared" si="210"/>
        <v>-9750</v>
      </c>
      <c r="X26" s="33">
        <f t="shared" si="210"/>
        <v>55392</v>
      </c>
      <c r="Y26" s="33">
        <f t="shared" si="210"/>
        <v>29600</v>
      </c>
      <c r="Z26" s="47">
        <f t="shared" si="210"/>
        <v>-0.02</v>
      </c>
      <c r="AA26" s="47">
        <f t="shared" si="210"/>
        <v>-0.04</v>
      </c>
      <c r="AB26" s="47">
        <f t="shared" si="210"/>
        <v>-0.06</v>
      </c>
      <c r="AC26" s="47">
        <f t="shared" si="210"/>
        <v>-0.01</v>
      </c>
      <c r="AD26" s="47">
        <f t="shared" si="210"/>
        <v>-0.03</v>
      </c>
      <c r="AE26" s="47">
        <f t="shared" si="210"/>
        <v>-0.04</v>
      </c>
      <c r="AF26" s="33">
        <f t="shared" ref="AF26:AX26" si="211">SUBTOTAL(9,AF24:AF25)</f>
        <v>0</v>
      </c>
      <c r="AG26" s="33">
        <f t="shared" si="211"/>
        <v>0</v>
      </c>
      <c r="AH26" s="33">
        <f t="shared" si="211"/>
        <v>0</v>
      </c>
      <c r="AI26" s="33">
        <f t="shared" si="211"/>
        <v>0</v>
      </c>
      <c r="AJ26" s="33">
        <f t="shared" si="211"/>
        <v>0</v>
      </c>
      <c r="AK26" s="33">
        <f t="shared" si="211"/>
        <v>0</v>
      </c>
      <c r="AL26" s="33">
        <f t="shared" si="211"/>
        <v>0</v>
      </c>
      <c r="AM26" s="33">
        <f t="shared" si="211"/>
        <v>0</v>
      </c>
      <c r="AN26" s="33">
        <f t="shared" si="211"/>
        <v>0</v>
      </c>
      <c r="AO26" s="33">
        <f t="shared" si="211"/>
        <v>0</v>
      </c>
      <c r="AP26" s="33">
        <f t="shared" si="211"/>
        <v>0</v>
      </c>
      <c r="AQ26" s="33">
        <f t="shared" si="211"/>
        <v>0</v>
      </c>
      <c r="AR26" s="33">
        <f t="shared" si="211"/>
        <v>9750</v>
      </c>
      <c r="AS26" s="33">
        <f t="shared" si="211"/>
        <v>9750</v>
      </c>
      <c r="AT26" s="33">
        <f t="shared" si="211"/>
        <v>0</v>
      </c>
      <c r="AU26" s="33">
        <f t="shared" si="211"/>
        <v>0</v>
      </c>
      <c r="AV26" s="47" t="e">
        <f t="shared" si="211"/>
        <v>#DIV/0!</v>
      </c>
      <c r="AW26" s="47" t="e">
        <f t="shared" si="211"/>
        <v>#DIV/0!</v>
      </c>
      <c r="AX26" s="47" t="e">
        <f t="shared" si="211"/>
        <v>#DIV/0!</v>
      </c>
      <c r="AY26"/>
      <c r="AZ26"/>
      <c r="BA26" s="33">
        <f t="shared" ref="BA26:BS26" si="212">SUBTOTAL(9,BA24:BA25)</f>
        <v>0</v>
      </c>
      <c r="BB26" s="33">
        <f t="shared" si="212"/>
        <v>0</v>
      </c>
      <c r="BC26" s="33">
        <f t="shared" si="212"/>
        <v>0</v>
      </c>
      <c r="BD26" s="33">
        <f t="shared" si="212"/>
        <v>0</v>
      </c>
      <c r="BE26" s="33">
        <f t="shared" si="212"/>
        <v>0</v>
      </c>
      <c r="BF26" s="33">
        <f t="shared" si="212"/>
        <v>0</v>
      </c>
      <c r="BG26" s="33">
        <f t="shared" si="212"/>
        <v>0</v>
      </c>
      <c r="BH26" s="33">
        <f t="shared" si="212"/>
        <v>0</v>
      </c>
      <c r="BI26" s="33">
        <f t="shared" si="212"/>
        <v>0</v>
      </c>
      <c r="BJ26" s="33">
        <f t="shared" si="212"/>
        <v>0</v>
      </c>
      <c r="BK26" s="33">
        <f t="shared" si="212"/>
        <v>0</v>
      </c>
      <c r="BL26" s="33">
        <f t="shared" si="212"/>
        <v>0</v>
      </c>
      <c r="BM26" s="33">
        <f t="shared" si="212"/>
        <v>0</v>
      </c>
      <c r="BN26" s="33">
        <f t="shared" si="212"/>
        <v>0</v>
      </c>
      <c r="BO26" s="33">
        <f t="shared" si="212"/>
        <v>0</v>
      </c>
      <c r="BP26" s="33">
        <f t="shared" si="212"/>
        <v>0</v>
      </c>
      <c r="BQ26" s="47" t="e">
        <f t="shared" si="212"/>
        <v>#DIV/0!</v>
      </c>
      <c r="BR26" s="47" t="e">
        <f t="shared" si="212"/>
        <v>#DIV/0!</v>
      </c>
      <c r="BS26" s="47" t="e">
        <f t="shared" si="212"/>
        <v>#DIV/0!</v>
      </c>
      <c r="BT26" s="33">
        <f t="shared" ref="BT26:CL26" si="213">SUBTOTAL(9,BT24:BT25)</f>
        <v>134050</v>
      </c>
      <c r="BU26" s="33">
        <f t="shared" si="213"/>
        <v>0</v>
      </c>
      <c r="BV26" s="33">
        <f t="shared" si="213"/>
        <v>0</v>
      </c>
      <c r="BW26" s="33">
        <f t="shared" si="213"/>
        <v>0</v>
      </c>
      <c r="BX26" s="33">
        <f t="shared" si="213"/>
        <v>0</v>
      </c>
      <c r="BY26" s="33">
        <f t="shared" si="213"/>
        <v>0</v>
      </c>
      <c r="BZ26" s="33">
        <f t="shared" si="213"/>
        <v>0</v>
      </c>
      <c r="CA26" s="33">
        <f t="shared" si="213"/>
        <v>0</v>
      </c>
      <c r="CB26" s="33">
        <f t="shared" si="213"/>
        <v>134050</v>
      </c>
      <c r="CC26" s="33">
        <f t="shared" si="213"/>
        <v>0</v>
      </c>
      <c r="CD26" s="33">
        <f t="shared" si="213"/>
        <v>0</v>
      </c>
      <c r="CE26" s="33">
        <f t="shared" si="213"/>
        <v>0</v>
      </c>
      <c r="CF26" s="33">
        <f t="shared" si="213"/>
        <v>0</v>
      </c>
      <c r="CG26" s="33">
        <f t="shared" si="213"/>
        <v>0</v>
      </c>
      <c r="CH26" s="33">
        <f t="shared" si="213"/>
        <v>0</v>
      </c>
      <c r="CI26" s="33">
        <f t="shared" si="213"/>
        <v>0</v>
      </c>
      <c r="CJ26" s="60" t="e">
        <f t="shared" si="213"/>
        <v>#DIV/0!</v>
      </c>
      <c r="CK26" s="60" t="e">
        <f t="shared" si="213"/>
        <v>#DIV/0!</v>
      </c>
      <c r="CL26" s="60" t="e">
        <f t="shared" si="213"/>
        <v>#DIV/0!</v>
      </c>
      <c r="CM26" s="33">
        <f t="shared" ref="CM26:DE26" si="214">SUBTOTAL(9,CM24:CM25)</f>
        <v>134050</v>
      </c>
      <c r="CN26" s="33">
        <f t="shared" si="214"/>
        <v>0</v>
      </c>
      <c r="CO26" s="33">
        <f t="shared" si="214"/>
        <v>0</v>
      </c>
      <c r="CP26" s="33">
        <f t="shared" si="214"/>
        <v>0</v>
      </c>
      <c r="CQ26" s="33">
        <f t="shared" si="214"/>
        <v>0</v>
      </c>
      <c r="CR26" s="33">
        <f t="shared" si="214"/>
        <v>0</v>
      </c>
      <c r="CS26" s="33">
        <f t="shared" si="214"/>
        <v>0</v>
      </c>
      <c r="CT26" s="33">
        <f t="shared" si="214"/>
        <v>0</v>
      </c>
      <c r="CU26" s="33">
        <f t="shared" si="214"/>
        <v>134050</v>
      </c>
      <c r="CV26" s="33">
        <f t="shared" si="214"/>
        <v>0</v>
      </c>
      <c r="CW26" s="33">
        <f t="shared" si="214"/>
        <v>0</v>
      </c>
      <c r="CX26" s="33">
        <f t="shared" si="214"/>
        <v>0</v>
      </c>
      <c r="CY26" s="33">
        <f t="shared" si="214"/>
        <v>0</v>
      </c>
      <c r="CZ26" s="33">
        <f t="shared" si="214"/>
        <v>0</v>
      </c>
      <c r="DA26" s="33">
        <f t="shared" si="214"/>
        <v>56067</v>
      </c>
      <c r="DB26" s="33">
        <f t="shared" si="214"/>
        <v>27130</v>
      </c>
      <c r="DC26" s="60">
        <f t="shared" si="214"/>
        <v>0</v>
      </c>
      <c r="DD26" s="60">
        <f t="shared" si="214"/>
        <v>0</v>
      </c>
      <c r="DE26" s="60">
        <f t="shared" si="214"/>
        <v>0</v>
      </c>
      <c r="DF26" s="33">
        <f t="shared" ref="DF26:DX26" si="215">SUBTOTAL(9,DF24:DF25)</f>
        <v>0</v>
      </c>
      <c r="DG26" s="33">
        <f t="shared" si="215"/>
        <v>0</v>
      </c>
      <c r="DH26" s="33">
        <f t="shared" si="215"/>
        <v>0</v>
      </c>
      <c r="DI26" s="33">
        <f t="shared" si="215"/>
        <v>0</v>
      </c>
      <c r="DJ26" s="33">
        <f t="shared" si="215"/>
        <v>0</v>
      </c>
      <c r="DK26" s="33">
        <f t="shared" si="215"/>
        <v>0</v>
      </c>
      <c r="DL26" s="33">
        <f t="shared" si="215"/>
        <v>0</v>
      </c>
      <c r="DM26" s="33">
        <f t="shared" si="215"/>
        <v>0</v>
      </c>
      <c r="DN26" s="33">
        <f t="shared" si="215"/>
        <v>0</v>
      </c>
      <c r="DO26" s="33">
        <f t="shared" si="215"/>
        <v>0</v>
      </c>
      <c r="DP26" s="33">
        <f t="shared" si="215"/>
        <v>0</v>
      </c>
      <c r="DQ26" s="33">
        <f t="shared" si="215"/>
        <v>0</v>
      </c>
      <c r="DR26" s="33">
        <f t="shared" si="215"/>
        <v>0</v>
      </c>
      <c r="DS26" s="33">
        <f t="shared" si="215"/>
        <v>0</v>
      </c>
      <c r="DT26" s="33">
        <f t="shared" si="215"/>
        <v>0</v>
      </c>
      <c r="DU26" s="33">
        <f t="shared" si="215"/>
        <v>0</v>
      </c>
      <c r="DV26" s="60" t="e">
        <f t="shared" si="215"/>
        <v>#DIV/0!</v>
      </c>
      <c r="DW26" s="60" t="e">
        <f t="shared" si="215"/>
        <v>#DIV/0!</v>
      </c>
      <c r="DX26" s="60" t="e">
        <f t="shared" si="215"/>
        <v>#DIV/0!</v>
      </c>
      <c r="DY26" s="33">
        <f t="shared" ref="DY26:EQ26" si="216">SUBTOTAL(9,DY24:DY25)</f>
        <v>0</v>
      </c>
      <c r="DZ26" s="33">
        <f t="shared" si="216"/>
        <v>0</v>
      </c>
      <c r="EA26" s="33">
        <f t="shared" si="216"/>
        <v>0</v>
      </c>
      <c r="EB26" s="33">
        <f t="shared" si="216"/>
        <v>0</v>
      </c>
      <c r="EC26" s="33">
        <f t="shared" si="216"/>
        <v>0</v>
      </c>
      <c r="ED26" s="33">
        <f t="shared" si="216"/>
        <v>0</v>
      </c>
      <c r="EE26" s="33">
        <f t="shared" si="216"/>
        <v>0</v>
      </c>
      <c r="EF26" s="33">
        <f t="shared" si="216"/>
        <v>0</v>
      </c>
      <c r="EG26" s="33">
        <f t="shared" si="216"/>
        <v>0</v>
      </c>
      <c r="EH26" s="33">
        <f t="shared" si="216"/>
        <v>0</v>
      </c>
      <c r="EI26" s="33">
        <f t="shared" si="216"/>
        <v>0</v>
      </c>
      <c r="EJ26" s="33">
        <f t="shared" si="216"/>
        <v>0</v>
      </c>
      <c r="EK26" s="33">
        <f t="shared" si="216"/>
        <v>0</v>
      </c>
      <c r="EL26" s="33">
        <f t="shared" si="216"/>
        <v>0</v>
      </c>
      <c r="EM26" s="33">
        <f t="shared" si="216"/>
        <v>0</v>
      </c>
      <c r="EN26" s="33">
        <f t="shared" si="216"/>
        <v>0</v>
      </c>
      <c r="EO26" s="60" t="e">
        <f t="shared" si="216"/>
        <v>#DIV/0!</v>
      </c>
      <c r="EP26" s="60" t="e">
        <f t="shared" si="216"/>
        <v>#DIV/0!</v>
      </c>
      <c r="EQ26" s="60" t="e">
        <f t="shared" si="216"/>
        <v>#DIV/0!</v>
      </c>
    </row>
    <row r="27" spans="1:147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40">
        <f>I27+P27</f>
        <v>20000</v>
      </c>
      <c r="I27" s="40">
        <f>K27+L27+M27+N27+O27</f>
        <v>20000</v>
      </c>
      <c r="J27" s="5"/>
      <c r="K27" s="9"/>
      <c r="L27" s="9"/>
      <c r="M27" s="9">
        <v>20000</v>
      </c>
      <c r="N27" s="9"/>
      <c r="O27" s="9"/>
      <c r="P27" s="40">
        <f>Q27+R27+S27</f>
        <v>0</v>
      </c>
      <c r="Q27" s="9"/>
      <c r="R27" s="9"/>
      <c r="S27" s="9"/>
      <c r="T27" s="68">
        <f>(L27+M27+N27)*-1</f>
        <v>-20000</v>
      </c>
      <c r="U27" s="68">
        <f>(Q27+R27)*-1</f>
        <v>0</v>
      </c>
      <c r="V27" s="9">
        <f t="shared" ref="V27:W29" si="217">ROUND(T27*0.65,0)</f>
        <v>-13000</v>
      </c>
      <c r="W27" s="9">
        <f t="shared" si="217"/>
        <v>0</v>
      </c>
      <c r="X27" s="9">
        <v>55392</v>
      </c>
      <c r="Y27" s="9">
        <v>29600</v>
      </c>
      <c r="Z27" s="73">
        <f t="shared" ref="Z27:Z29" si="218">IF(T27=0,0,ROUND((T27+L27)/X27/12,2))</f>
        <v>-0.03</v>
      </c>
      <c r="AA27" s="73">
        <f t="shared" ref="AA27:AA29" si="219">IF(U27=0,0,ROUND((U27+Q27)/Y27/12,2))</f>
        <v>0</v>
      </c>
      <c r="AB27" s="73">
        <f>Z27+AA27</f>
        <v>-0.03</v>
      </c>
      <c r="AC27" s="73">
        <f t="shared" ref="AC27:AC29" si="220">ROUND(Z27*0.65,2)</f>
        <v>-0.02</v>
      </c>
      <c r="AD27" s="73">
        <f t="shared" ref="AD27:AD29" si="221">ROUND(AA27*0.65,2)</f>
        <v>0</v>
      </c>
      <c r="AE27" s="46">
        <f>AC27+AD27</f>
        <v>-0.02</v>
      </c>
      <c r="AF27" s="40">
        <f>AG27+AN27</f>
        <v>0</v>
      </c>
      <c r="AG27" s="40">
        <f>AI27+AJ27+AK27+AL27+AM27</f>
        <v>0</v>
      </c>
      <c r="AH27" s="5"/>
      <c r="AI27" s="9"/>
      <c r="AJ27" s="9"/>
      <c r="AK27" s="9"/>
      <c r="AL27" s="9"/>
      <c r="AM27" s="9"/>
      <c r="AN27" s="40">
        <f>AO27+AP27+AQ27</f>
        <v>0</v>
      </c>
      <c r="AO27" s="9"/>
      <c r="AP27" s="9"/>
      <c r="AQ27" s="9"/>
      <c r="AR27" s="85">
        <f>((AL27+AK27+AJ27)-((V27)*-1))*-1</f>
        <v>13000</v>
      </c>
      <c r="AS27" s="85">
        <f>((AO27+AP27)-((W27)*-1))*-1</f>
        <v>0</v>
      </c>
      <c r="AT27" s="9"/>
      <c r="AU27" s="9"/>
      <c r="AV27" s="90" t="e">
        <f t="shared" ref="AV27" si="222">ROUND((AY27/AT27/10)+(AC27),2)*-1</f>
        <v>#DIV/0!</v>
      </c>
      <c r="AW27" s="90" t="e">
        <f t="shared" ref="AW27:AW29" si="223">ROUND((AZ27/AU27/10)+AD27,2)*-1</f>
        <v>#DIV/0!</v>
      </c>
      <c r="AX27" s="90" t="e">
        <f>AV27+AW27</f>
        <v>#DIV/0!</v>
      </c>
      <c r="AY27" s="92">
        <f t="shared" ref="AY27:AY29" si="224">AK27+AL27</f>
        <v>0</v>
      </c>
      <c r="AZ27" s="92">
        <f t="shared" ref="AZ27:AZ29" si="225">AP27</f>
        <v>0</v>
      </c>
      <c r="BA27" s="93">
        <f>BB27+BI27</f>
        <v>0</v>
      </c>
      <c r="BB27" s="93">
        <f>BD27+BE27+BF27+BG27+BH27</f>
        <v>0</v>
      </c>
      <c r="BC27" s="94"/>
      <c r="BD27" s="85"/>
      <c r="BE27" s="85"/>
      <c r="BF27" s="85"/>
      <c r="BG27" s="85"/>
      <c r="BH27" s="85"/>
      <c r="BI27" s="93">
        <f>BJ27+BK27+BL27</f>
        <v>0</v>
      </c>
      <c r="BJ27" s="85"/>
      <c r="BK27" s="85"/>
      <c r="BL27" s="85"/>
      <c r="BM27" s="85">
        <f t="shared" ref="BM27:BM29" si="226">(BE27+BF27+BG27)-(AJ27+AK27+AL27)</f>
        <v>0</v>
      </c>
      <c r="BN27" s="85">
        <f t="shared" ref="BN27:BN29" si="227">(BJ27+BK27)-(AO27+AP27)</f>
        <v>0</v>
      </c>
      <c r="BO27" s="9"/>
      <c r="BP27" s="9"/>
      <c r="BQ27" s="90" t="e">
        <f t="shared" ref="BQ27" si="228">ROUND(((BF27+BG27)-(AK27+AL27))/BO27/10,2)*-1</f>
        <v>#DIV/0!</v>
      </c>
      <c r="BR27" s="90" t="e">
        <f t="shared" ref="BR27:BR29" si="229">ROUND(((BK27-AP27)/BP27/10),2)*-1</f>
        <v>#DIV/0!</v>
      </c>
      <c r="BS27" s="90" t="e">
        <f>BQ27+BR27</f>
        <v>#DIV/0!</v>
      </c>
      <c r="BT27" s="93">
        <f>BU27+CB27</f>
        <v>0</v>
      </c>
      <c r="BU27" s="93">
        <f>BW27+BX27+BY27+BZ27+CA27</f>
        <v>0</v>
      </c>
      <c r="BV27" s="94"/>
      <c r="BW27" s="85"/>
      <c r="BX27" s="85"/>
      <c r="BY27" s="85"/>
      <c r="BZ27" s="85"/>
      <c r="CA27" s="85"/>
      <c r="CB27" s="93">
        <f>CC27+CD27+CE27</f>
        <v>0</v>
      </c>
      <c r="CC27" s="85"/>
      <c r="CD27" s="85"/>
      <c r="CE27" s="85"/>
      <c r="CF27" s="85">
        <f t="shared" ref="CF27:CF29" si="230">(BX27+BY27+BZ27)-(BE27+BF27+BG27)</f>
        <v>0</v>
      </c>
      <c r="CG27" s="85">
        <f t="shared" ref="CG27:CG29" si="231">(CC27+CD27)-(BJ27+BK27)</f>
        <v>0</v>
      </c>
      <c r="CH27" s="9"/>
      <c r="CI27" s="9"/>
      <c r="CJ27" s="96" t="e">
        <f t="shared" ref="CJ27" si="232">ROUND(((BY27+BZ27)-(BF27+BG27))/CH27/10,2)*-1</f>
        <v>#DIV/0!</v>
      </c>
      <c r="CK27" s="96" t="e">
        <f t="shared" ref="CK27:CK29" si="233">ROUND(((CD27-BK27)/CI27/10),2)*-1</f>
        <v>#DIV/0!</v>
      </c>
      <c r="CL27" s="96" t="e">
        <f>CJ27+CK27</f>
        <v>#DIV/0!</v>
      </c>
      <c r="CM27" s="93">
        <f>CN27+CU27</f>
        <v>0</v>
      </c>
      <c r="CN27" s="93">
        <f>CP27+CQ27+CR27+CS27+CT27</f>
        <v>0</v>
      </c>
      <c r="CO27" s="94"/>
      <c r="CP27" s="85"/>
      <c r="CQ27" s="85"/>
      <c r="CR27" s="85"/>
      <c r="CS27" s="85"/>
      <c r="CT27" s="85"/>
      <c r="CU27" s="93">
        <f>CV27+CW27+CX27</f>
        <v>0</v>
      </c>
      <c r="CV27" s="85"/>
      <c r="CW27" s="85"/>
      <c r="CX27" s="85"/>
      <c r="CY27" s="85">
        <f t="shared" ref="CY27:CY29" si="234">(CQ27+CR27+CS27)-(BX27+BY27+BZ27)</f>
        <v>0</v>
      </c>
      <c r="CZ27" s="85">
        <f t="shared" ref="CZ27:CZ29" si="235">(CV27+CW27)-(CC27+CD27)</f>
        <v>0</v>
      </c>
      <c r="DA27" s="9">
        <v>56067</v>
      </c>
      <c r="DB27" s="9">
        <v>27130</v>
      </c>
      <c r="DC27" s="96">
        <f t="shared" ref="DC27" si="236">ROUND(((CR27+CS27)-(BY27+BZ27))/DA27/10,2)*-1</f>
        <v>0</v>
      </c>
      <c r="DD27" s="96">
        <f t="shared" ref="DD27" si="237">ROUND(((CW27-CD27)/DB27/10),2)*-1</f>
        <v>0</v>
      </c>
      <c r="DE27" s="96">
        <f>DC27+DD27</f>
        <v>0</v>
      </c>
      <c r="DF27" s="93">
        <f>DG27+DN27</f>
        <v>0</v>
      </c>
      <c r="DG27" s="93">
        <f>DI27+DJ27+DK27+DL27+DM27</f>
        <v>0</v>
      </c>
      <c r="DH27" s="94"/>
      <c r="DI27" s="85"/>
      <c r="DJ27" s="85"/>
      <c r="DK27" s="85"/>
      <c r="DL27" s="85"/>
      <c r="DM27" s="85"/>
      <c r="DN27" s="93">
        <f>DO27+DP27+DQ27</f>
        <v>0</v>
      </c>
      <c r="DO27" s="85"/>
      <c r="DP27" s="85"/>
      <c r="DQ27" s="85"/>
      <c r="DR27" s="85">
        <f t="shared" ref="DR27:DR29" si="238">(DJ27+DK27+DL27)-(CQ27+CR27+CS27)</f>
        <v>0</v>
      </c>
      <c r="DS27" s="85">
        <f t="shared" ref="DS27:DS29" si="239">(DO27+DP27)-(CV27+CW27)</f>
        <v>0</v>
      </c>
      <c r="DT27" s="9"/>
      <c r="DU27" s="9"/>
      <c r="DV27" s="96" t="e">
        <f t="shared" ref="DV27" si="240">ROUND(((DK27+DL27)-(CR27+CS27))/DT27/10,2)*-1</f>
        <v>#DIV/0!</v>
      </c>
      <c r="DW27" s="96" t="e">
        <f t="shared" ref="DW27" si="241">ROUND(((DP27-CW27)/DU27/10),2)*-1</f>
        <v>#DIV/0!</v>
      </c>
      <c r="DX27" s="96" t="e">
        <f>DV27+DW27</f>
        <v>#DIV/0!</v>
      </c>
      <c r="DY27" s="93">
        <f>DZ27+EG27</f>
        <v>0</v>
      </c>
      <c r="DZ27" s="93">
        <f>EB27+EC27+ED27+EE27+EF27</f>
        <v>0</v>
      </c>
      <c r="EA27" s="94"/>
      <c r="EB27" s="85"/>
      <c r="EC27" s="85"/>
      <c r="ED27" s="85"/>
      <c r="EE27" s="85"/>
      <c r="EF27" s="85"/>
      <c r="EG27" s="93">
        <f t="shared" ref="EG27:EG28" si="242">EH27+EI27+EJ27</f>
        <v>0</v>
      </c>
      <c r="EH27" s="85"/>
      <c r="EI27" s="85"/>
      <c r="EJ27" s="85"/>
      <c r="EK27" s="85">
        <f t="shared" ref="EK27:EK29" si="243">(EC27+ED27+EE27)-(DJ27+DK27+DL27)</f>
        <v>0</v>
      </c>
      <c r="EL27" s="85">
        <f t="shared" ref="EL27:EL29" si="244">(EH27+EI27)-(DO27+DP27)</f>
        <v>0</v>
      </c>
      <c r="EM27" s="9"/>
      <c r="EN27" s="9"/>
      <c r="EO27" s="96" t="e">
        <f t="shared" ref="EO27" si="245">ROUND(((ED27+EE27)-(DK27+DL27))/EM27/10,2)*-1</f>
        <v>#DIV/0!</v>
      </c>
      <c r="EP27" s="96" t="e">
        <f t="shared" ref="EP27" si="246">ROUND(((EI27-DP27)/EN27/10),2)*-1</f>
        <v>#DIV/0!</v>
      </c>
      <c r="EQ27" s="96" t="e">
        <f>EO27+EP27</f>
        <v>#DIV/0!</v>
      </c>
    </row>
    <row r="28" spans="1:147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109</v>
      </c>
      <c r="G28" s="19" t="s">
        <v>95</v>
      </c>
      <c r="H28" s="40">
        <f>I28+P28</f>
        <v>0</v>
      </c>
      <c r="I28" s="40">
        <f>K28+L28+M28+N28+O28</f>
        <v>0</v>
      </c>
      <c r="J28" s="5"/>
      <c r="K28" s="9"/>
      <c r="L28" s="9"/>
      <c r="M28" s="9"/>
      <c r="N28" s="9"/>
      <c r="O28" s="9"/>
      <c r="P28" s="40">
        <f>Q28+R28+S28</f>
        <v>0</v>
      </c>
      <c r="Q28" s="9"/>
      <c r="R28" s="9"/>
      <c r="S28" s="9"/>
      <c r="T28" s="68">
        <f>(L28+M28+N28)*-1</f>
        <v>0</v>
      </c>
      <c r="U28" s="68">
        <f>(Q28+R28)*-1</f>
        <v>0</v>
      </c>
      <c r="V28" s="9">
        <f t="shared" si="217"/>
        <v>0</v>
      </c>
      <c r="W28" s="9">
        <f t="shared" si="217"/>
        <v>0</v>
      </c>
      <c r="X28" s="45" t="s">
        <v>219</v>
      </c>
      <c r="Y28" s="45" t="s">
        <v>219</v>
      </c>
      <c r="Z28" s="73">
        <f t="shared" si="218"/>
        <v>0</v>
      </c>
      <c r="AA28" s="73">
        <f t="shared" si="219"/>
        <v>0</v>
      </c>
      <c r="AB28" s="73">
        <f>Z28+AA28</f>
        <v>0</v>
      </c>
      <c r="AC28" s="73">
        <f t="shared" si="220"/>
        <v>0</v>
      </c>
      <c r="AD28" s="73">
        <f t="shared" si="221"/>
        <v>0</v>
      </c>
      <c r="AE28" s="46">
        <f>AC28+AD28</f>
        <v>0</v>
      </c>
      <c r="AF28" s="40">
        <f>AG28+AN28</f>
        <v>0</v>
      </c>
      <c r="AG28" s="40">
        <f>AI28+AJ28+AK28+AL28+AM28</f>
        <v>0</v>
      </c>
      <c r="AH28" s="5"/>
      <c r="AI28" s="9"/>
      <c r="AJ28" s="9"/>
      <c r="AK28" s="9"/>
      <c r="AL28" s="9"/>
      <c r="AM28" s="9"/>
      <c r="AN28" s="40">
        <f>AO28+AP28+AQ28</f>
        <v>0</v>
      </c>
      <c r="AO28" s="9"/>
      <c r="AP28" s="9"/>
      <c r="AQ28" s="9"/>
      <c r="AR28" s="85">
        <f>((AL28+AK28+AJ28)-((V28)*-1))*-1</f>
        <v>0</v>
      </c>
      <c r="AS28" s="85">
        <f>((AO28+AP28)-((W28)*-1))*-1</f>
        <v>0</v>
      </c>
      <c r="AT28" s="45" t="s">
        <v>219</v>
      </c>
      <c r="AU28" s="45" t="s">
        <v>219</v>
      </c>
      <c r="AV28" s="90">
        <v>0</v>
      </c>
      <c r="AW28" s="90">
        <v>0</v>
      </c>
      <c r="AX28" s="90">
        <f>AV28+AW28</f>
        <v>0</v>
      </c>
      <c r="AY28" s="92">
        <f t="shared" si="224"/>
        <v>0</v>
      </c>
      <c r="AZ28" s="92">
        <f t="shared" si="225"/>
        <v>0</v>
      </c>
      <c r="BA28" s="93">
        <f>BB28+BI28</f>
        <v>0</v>
      </c>
      <c r="BB28" s="93">
        <f>BD28+BE28+BF28+BG28+BH28</f>
        <v>0</v>
      </c>
      <c r="BC28" s="94"/>
      <c r="BD28" s="85"/>
      <c r="BE28" s="85"/>
      <c r="BF28" s="85"/>
      <c r="BG28" s="85"/>
      <c r="BH28" s="85"/>
      <c r="BI28" s="93">
        <f>BJ28+BK28+BL28</f>
        <v>0</v>
      </c>
      <c r="BJ28" s="85"/>
      <c r="BK28" s="85"/>
      <c r="BL28" s="85"/>
      <c r="BM28" s="85">
        <f t="shared" si="226"/>
        <v>0</v>
      </c>
      <c r="BN28" s="85">
        <f t="shared" si="227"/>
        <v>0</v>
      </c>
      <c r="BO28" s="45" t="s">
        <v>219</v>
      </c>
      <c r="BP28" s="45" t="s">
        <v>219</v>
      </c>
      <c r="BQ28" s="90">
        <v>0</v>
      </c>
      <c r="BR28" s="90">
        <v>0</v>
      </c>
      <c r="BS28" s="90">
        <f>BQ28+BR28</f>
        <v>0</v>
      </c>
      <c r="BT28" s="93">
        <f>BU28+CB28</f>
        <v>0</v>
      </c>
      <c r="BU28" s="93">
        <f>BW28+BX28+BY28+BZ28+CA28</f>
        <v>0</v>
      </c>
      <c r="BV28" s="94"/>
      <c r="BW28" s="85"/>
      <c r="BX28" s="85"/>
      <c r="BY28" s="85"/>
      <c r="BZ28" s="85"/>
      <c r="CA28" s="85"/>
      <c r="CB28" s="93">
        <f>CC28+CD28+CE28</f>
        <v>0</v>
      </c>
      <c r="CC28" s="85"/>
      <c r="CD28" s="85"/>
      <c r="CE28" s="85"/>
      <c r="CF28" s="85">
        <f t="shared" si="230"/>
        <v>0</v>
      </c>
      <c r="CG28" s="85">
        <f t="shared" si="231"/>
        <v>0</v>
      </c>
      <c r="CH28" s="45" t="s">
        <v>219</v>
      </c>
      <c r="CI28" s="45" t="s">
        <v>219</v>
      </c>
      <c r="CJ28" s="96">
        <v>0</v>
      </c>
      <c r="CK28" s="96">
        <v>0</v>
      </c>
      <c r="CL28" s="96">
        <f>CJ28+CK28</f>
        <v>0</v>
      </c>
      <c r="CM28" s="93">
        <f>CN28+CU28</f>
        <v>0</v>
      </c>
      <c r="CN28" s="93">
        <f>CP28+CQ28+CR28+CS28+CT28</f>
        <v>0</v>
      </c>
      <c r="CO28" s="94"/>
      <c r="CP28" s="85"/>
      <c r="CQ28" s="85"/>
      <c r="CR28" s="85"/>
      <c r="CS28" s="85"/>
      <c r="CT28" s="85"/>
      <c r="CU28" s="93">
        <f>CV28+CW28+CX28</f>
        <v>0</v>
      </c>
      <c r="CV28" s="85"/>
      <c r="CW28" s="85"/>
      <c r="CX28" s="85"/>
      <c r="CY28" s="85">
        <f t="shared" si="234"/>
        <v>0</v>
      </c>
      <c r="CZ28" s="85">
        <f t="shared" si="235"/>
        <v>0</v>
      </c>
      <c r="DA28" s="45" t="s">
        <v>219</v>
      </c>
      <c r="DB28" s="45" t="s">
        <v>219</v>
      </c>
      <c r="DC28" s="96">
        <v>0</v>
      </c>
      <c r="DD28" s="96">
        <v>0</v>
      </c>
      <c r="DE28" s="96">
        <f>DC28+DD28</f>
        <v>0</v>
      </c>
      <c r="DF28" s="93">
        <f>DG28+DN28</f>
        <v>0</v>
      </c>
      <c r="DG28" s="93">
        <f>DI28+DJ28+DK28+DL28+DM28</f>
        <v>0</v>
      </c>
      <c r="DH28" s="94"/>
      <c r="DI28" s="85"/>
      <c r="DJ28" s="85"/>
      <c r="DK28" s="85"/>
      <c r="DL28" s="85"/>
      <c r="DM28" s="85"/>
      <c r="DN28" s="93">
        <f>DO28+DP28+DQ28</f>
        <v>0</v>
      </c>
      <c r="DO28" s="85"/>
      <c r="DP28" s="85"/>
      <c r="DQ28" s="85"/>
      <c r="DR28" s="85">
        <f t="shared" si="238"/>
        <v>0</v>
      </c>
      <c r="DS28" s="85">
        <f t="shared" si="239"/>
        <v>0</v>
      </c>
      <c r="DT28" s="45" t="s">
        <v>219</v>
      </c>
      <c r="DU28" s="45" t="s">
        <v>219</v>
      </c>
      <c r="DV28" s="96">
        <v>0</v>
      </c>
      <c r="DW28" s="96">
        <v>0</v>
      </c>
      <c r="DX28" s="96">
        <f>DV28+DW28</f>
        <v>0</v>
      </c>
      <c r="DY28" s="93">
        <f>DZ28+EG28</f>
        <v>0</v>
      </c>
      <c r="DZ28" s="93">
        <f>EB28+EC28+ED28+EE28+EF28</f>
        <v>0</v>
      </c>
      <c r="EA28" s="94"/>
      <c r="EB28" s="85"/>
      <c r="EC28" s="85"/>
      <c r="ED28" s="85"/>
      <c r="EE28" s="85"/>
      <c r="EF28" s="85"/>
      <c r="EG28" s="93">
        <f t="shared" si="242"/>
        <v>0</v>
      </c>
      <c r="EH28" s="85"/>
      <c r="EI28" s="85"/>
      <c r="EJ28" s="85"/>
      <c r="EK28" s="85">
        <f t="shared" si="243"/>
        <v>0</v>
      </c>
      <c r="EL28" s="85">
        <f t="shared" si="244"/>
        <v>0</v>
      </c>
      <c r="EM28" s="45" t="s">
        <v>219</v>
      </c>
      <c r="EN28" s="45" t="s">
        <v>219</v>
      </c>
      <c r="EO28" s="96">
        <v>0</v>
      </c>
      <c r="EP28" s="96">
        <v>0</v>
      </c>
      <c r="EQ28" s="96">
        <f>EO28+EP28</f>
        <v>0</v>
      </c>
    </row>
    <row r="29" spans="1:14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95</v>
      </c>
      <c r="H29" s="40">
        <f>I29+P29</f>
        <v>0</v>
      </c>
      <c r="I29" s="40">
        <f>K29+L29+M29+N29+O29</f>
        <v>0</v>
      </c>
      <c r="J29" s="5"/>
      <c r="K29" s="9"/>
      <c r="L29" s="9"/>
      <c r="M29" s="9"/>
      <c r="N29" s="9"/>
      <c r="O29" s="9"/>
      <c r="P29" s="40">
        <f>Q29+R29+S29</f>
        <v>0</v>
      </c>
      <c r="Q29" s="9"/>
      <c r="R29" s="9"/>
      <c r="S29" s="9"/>
      <c r="T29" s="68">
        <f>(L29+M29+N29)*-1</f>
        <v>0</v>
      </c>
      <c r="U29" s="68">
        <f>(Q29+R29)*-1</f>
        <v>0</v>
      </c>
      <c r="V29" s="9">
        <f t="shared" si="217"/>
        <v>0</v>
      </c>
      <c r="W29" s="9">
        <f t="shared" si="217"/>
        <v>0</v>
      </c>
      <c r="X29" s="45" t="s">
        <v>219</v>
      </c>
      <c r="Y29" s="9">
        <v>25931</v>
      </c>
      <c r="Z29" s="73">
        <f t="shared" si="218"/>
        <v>0</v>
      </c>
      <c r="AA29" s="73">
        <f t="shared" si="219"/>
        <v>0</v>
      </c>
      <c r="AB29" s="73">
        <f>Z29+AA29</f>
        <v>0</v>
      </c>
      <c r="AC29" s="73">
        <f t="shared" si="220"/>
        <v>0</v>
      </c>
      <c r="AD29" s="73">
        <f t="shared" si="221"/>
        <v>0</v>
      </c>
      <c r="AE29" s="46">
        <f>AC29+AD29</f>
        <v>0</v>
      </c>
      <c r="AF29" s="40">
        <f>AG29+AN29</f>
        <v>0</v>
      </c>
      <c r="AG29" s="40">
        <f>AI29+AJ29+AK29+AL29+AM29</f>
        <v>0</v>
      </c>
      <c r="AH29" s="5"/>
      <c r="AI29" s="9"/>
      <c r="AJ29" s="9"/>
      <c r="AK29" s="9"/>
      <c r="AL29" s="9"/>
      <c r="AM29" s="9"/>
      <c r="AN29" s="40">
        <f>AO29+AP29+AQ29</f>
        <v>0</v>
      </c>
      <c r="AO29" s="9"/>
      <c r="AP29" s="9"/>
      <c r="AQ29" s="9"/>
      <c r="AR29" s="85">
        <f>((AL29+AK29+AJ29)-((V29)*-1))*-1</f>
        <v>0</v>
      </c>
      <c r="AS29" s="85">
        <f>((AO29+AP29)-((W29)*-1))*-1</f>
        <v>0</v>
      </c>
      <c r="AT29" s="45" t="s">
        <v>219</v>
      </c>
      <c r="AU29" s="9"/>
      <c r="AV29" s="90">
        <v>0</v>
      </c>
      <c r="AW29" s="90" t="e">
        <f t="shared" si="223"/>
        <v>#DIV/0!</v>
      </c>
      <c r="AX29" s="90" t="e">
        <f>AV29+AW29</f>
        <v>#DIV/0!</v>
      </c>
      <c r="AY29" s="92">
        <f t="shared" si="224"/>
        <v>0</v>
      </c>
      <c r="AZ29" s="92">
        <f t="shared" si="225"/>
        <v>0</v>
      </c>
      <c r="BA29" s="93">
        <f>BB29+BI29</f>
        <v>0</v>
      </c>
      <c r="BB29" s="93">
        <f>BD29+BE29+BF29+BG29+BH29</f>
        <v>0</v>
      </c>
      <c r="BC29" s="94"/>
      <c r="BD29" s="85"/>
      <c r="BE29" s="85"/>
      <c r="BF29" s="85"/>
      <c r="BG29" s="85"/>
      <c r="BH29" s="85"/>
      <c r="BI29" s="93">
        <f>BJ29+BK29+BL29</f>
        <v>0</v>
      </c>
      <c r="BJ29" s="85"/>
      <c r="BK29" s="85"/>
      <c r="BL29" s="85"/>
      <c r="BM29" s="85">
        <f t="shared" si="226"/>
        <v>0</v>
      </c>
      <c r="BN29" s="85">
        <f t="shared" si="227"/>
        <v>0</v>
      </c>
      <c r="BO29" s="45" t="s">
        <v>219</v>
      </c>
      <c r="BP29" s="9"/>
      <c r="BQ29" s="90">
        <v>0</v>
      </c>
      <c r="BR29" s="90" t="e">
        <f t="shared" si="229"/>
        <v>#DIV/0!</v>
      </c>
      <c r="BS29" s="90" t="e">
        <f>BQ29+BR29</f>
        <v>#DIV/0!</v>
      </c>
      <c r="BT29" s="93">
        <f>BU29+CB29</f>
        <v>0</v>
      </c>
      <c r="BU29" s="93">
        <f>BW29+BX29+BY29+BZ29+CA29</f>
        <v>0</v>
      </c>
      <c r="BV29" s="94"/>
      <c r="BW29" s="85"/>
      <c r="BX29" s="85"/>
      <c r="BY29" s="85"/>
      <c r="BZ29" s="85"/>
      <c r="CA29" s="85"/>
      <c r="CB29" s="93">
        <f>CC29+CD29+CE29</f>
        <v>0</v>
      </c>
      <c r="CC29" s="85"/>
      <c r="CD29" s="85"/>
      <c r="CE29" s="85"/>
      <c r="CF29" s="85">
        <f t="shared" si="230"/>
        <v>0</v>
      </c>
      <c r="CG29" s="85">
        <f t="shared" si="231"/>
        <v>0</v>
      </c>
      <c r="CH29" s="45" t="s">
        <v>219</v>
      </c>
      <c r="CI29" s="9"/>
      <c r="CJ29" s="96">
        <v>0</v>
      </c>
      <c r="CK29" s="96" t="e">
        <f t="shared" si="233"/>
        <v>#DIV/0!</v>
      </c>
      <c r="CL29" s="96" t="e">
        <f>CJ29+CK29</f>
        <v>#DIV/0!</v>
      </c>
      <c r="CM29" s="93">
        <f>CN29+CU29</f>
        <v>0</v>
      </c>
      <c r="CN29" s="93">
        <f>CP29+CQ29+CR29+CS29+CT29</f>
        <v>0</v>
      </c>
      <c r="CO29" s="94"/>
      <c r="CP29" s="85"/>
      <c r="CQ29" s="85"/>
      <c r="CR29" s="85"/>
      <c r="CS29" s="85"/>
      <c r="CT29" s="85"/>
      <c r="CU29" s="93">
        <f>CV29+CW29+CX29</f>
        <v>0</v>
      </c>
      <c r="CV29" s="85"/>
      <c r="CW29" s="85"/>
      <c r="CX29" s="85"/>
      <c r="CY29" s="85">
        <f t="shared" si="234"/>
        <v>0</v>
      </c>
      <c r="CZ29" s="85">
        <f t="shared" si="235"/>
        <v>0</v>
      </c>
      <c r="DA29" s="45" t="s">
        <v>219</v>
      </c>
      <c r="DB29" s="9">
        <v>26460</v>
      </c>
      <c r="DC29" s="96">
        <v>0</v>
      </c>
      <c r="DD29" s="96">
        <f t="shared" ref="DD29" si="247">ROUND(((CW29-CD29)/DB29/10),2)*-1</f>
        <v>0</v>
      </c>
      <c r="DE29" s="96">
        <f>DC29+DD29</f>
        <v>0</v>
      </c>
      <c r="DF29" s="93">
        <f>DG29+DN29</f>
        <v>0</v>
      </c>
      <c r="DG29" s="93">
        <f>DI29+DJ29+DK29+DL29+DM29</f>
        <v>0</v>
      </c>
      <c r="DH29" s="94"/>
      <c r="DI29" s="85"/>
      <c r="DJ29" s="85"/>
      <c r="DK29" s="85"/>
      <c r="DL29" s="85"/>
      <c r="DM29" s="85"/>
      <c r="DN29" s="93">
        <f>DO29+DP29+DQ29</f>
        <v>0</v>
      </c>
      <c r="DO29" s="85"/>
      <c r="DP29" s="85"/>
      <c r="DQ29" s="85"/>
      <c r="DR29" s="85">
        <f t="shared" si="238"/>
        <v>0</v>
      </c>
      <c r="DS29" s="85">
        <f t="shared" si="239"/>
        <v>0</v>
      </c>
      <c r="DT29" s="45" t="s">
        <v>219</v>
      </c>
      <c r="DU29" s="9"/>
      <c r="DV29" s="96">
        <v>0</v>
      </c>
      <c r="DW29" s="96" t="e">
        <f t="shared" ref="DW29" si="248">ROUND(((DP29-CW29)/DU29/10),2)*-1</f>
        <v>#DIV/0!</v>
      </c>
      <c r="DX29" s="96" t="e">
        <f>DV29+DW29</f>
        <v>#DIV/0!</v>
      </c>
      <c r="DY29" s="93">
        <f>DZ29+EG29</f>
        <v>0</v>
      </c>
      <c r="DZ29" s="93">
        <f>EB29+EC29+ED29+EE29+EF29</f>
        <v>0</v>
      </c>
      <c r="EA29" s="94"/>
      <c r="EB29" s="85"/>
      <c r="EC29" s="85"/>
      <c r="ED29" s="85"/>
      <c r="EE29" s="85"/>
      <c r="EF29" s="85"/>
      <c r="EG29" s="93">
        <f>EH29+EI29+EJ29</f>
        <v>0</v>
      </c>
      <c r="EH29" s="85"/>
      <c r="EI29" s="85"/>
      <c r="EJ29" s="85"/>
      <c r="EK29" s="85">
        <f t="shared" si="243"/>
        <v>0</v>
      </c>
      <c r="EL29" s="85">
        <f t="shared" si="244"/>
        <v>0</v>
      </c>
      <c r="EM29" s="45" t="s">
        <v>219</v>
      </c>
      <c r="EN29" s="9"/>
      <c r="EO29" s="96">
        <v>0</v>
      </c>
      <c r="EP29" s="96" t="e">
        <f t="shared" ref="EP29" si="249">ROUND(((EI29-DP29)/EN29/10),2)*-1</f>
        <v>#DIV/0!</v>
      </c>
      <c r="EQ29" s="96" t="e">
        <f>EO29+EP29</f>
        <v>#DIV/0!</v>
      </c>
    </row>
    <row r="30" spans="1:147" x14ac:dyDescent="0.25">
      <c r="A30" s="29"/>
      <c r="B30" s="30"/>
      <c r="C30" s="31"/>
      <c r="D30" s="32" t="s">
        <v>149</v>
      </c>
      <c r="E30" s="30"/>
      <c r="F30" s="30"/>
      <c r="G30" s="31"/>
      <c r="H30" s="33">
        <f t="shared" ref="H30:AE30" si="250">SUBTOTAL(9,H27:H29)</f>
        <v>20000</v>
      </c>
      <c r="I30" s="33">
        <f t="shared" si="250"/>
        <v>20000</v>
      </c>
      <c r="J30" s="33">
        <f t="shared" si="250"/>
        <v>0</v>
      </c>
      <c r="K30" s="33">
        <f t="shared" si="250"/>
        <v>0</v>
      </c>
      <c r="L30" s="33">
        <f t="shared" si="250"/>
        <v>0</v>
      </c>
      <c r="M30" s="33">
        <f t="shared" si="250"/>
        <v>20000</v>
      </c>
      <c r="N30" s="33">
        <f t="shared" si="250"/>
        <v>0</v>
      </c>
      <c r="O30" s="33">
        <f t="shared" si="250"/>
        <v>0</v>
      </c>
      <c r="P30" s="33">
        <f t="shared" si="250"/>
        <v>0</v>
      </c>
      <c r="Q30" s="33">
        <f t="shared" si="250"/>
        <v>0</v>
      </c>
      <c r="R30" s="33">
        <f t="shared" si="250"/>
        <v>0</v>
      </c>
      <c r="S30" s="33">
        <f t="shared" si="250"/>
        <v>0</v>
      </c>
      <c r="T30" s="33">
        <f t="shared" si="250"/>
        <v>-20000</v>
      </c>
      <c r="U30" s="33">
        <f t="shared" si="250"/>
        <v>0</v>
      </c>
      <c r="V30" s="33">
        <f t="shared" si="250"/>
        <v>-13000</v>
      </c>
      <c r="W30" s="33">
        <f t="shared" si="250"/>
        <v>0</v>
      </c>
      <c r="X30" s="33">
        <f t="shared" si="250"/>
        <v>55392</v>
      </c>
      <c r="Y30" s="33">
        <f t="shared" si="250"/>
        <v>55531</v>
      </c>
      <c r="Z30" s="47">
        <f t="shared" si="250"/>
        <v>-0.03</v>
      </c>
      <c r="AA30" s="47">
        <f t="shared" si="250"/>
        <v>0</v>
      </c>
      <c r="AB30" s="47">
        <f t="shared" si="250"/>
        <v>-0.03</v>
      </c>
      <c r="AC30" s="47">
        <f t="shared" si="250"/>
        <v>-0.02</v>
      </c>
      <c r="AD30" s="47">
        <f t="shared" si="250"/>
        <v>0</v>
      </c>
      <c r="AE30" s="47">
        <f t="shared" si="250"/>
        <v>-0.02</v>
      </c>
      <c r="AF30" s="33">
        <f t="shared" ref="AF30:AX30" si="251">SUBTOTAL(9,AF27:AF29)</f>
        <v>0</v>
      </c>
      <c r="AG30" s="33">
        <f t="shared" si="251"/>
        <v>0</v>
      </c>
      <c r="AH30" s="33">
        <f t="shared" si="251"/>
        <v>0</v>
      </c>
      <c r="AI30" s="33">
        <f t="shared" si="251"/>
        <v>0</v>
      </c>
      <c r="AJ30" s="33">
        <f t="shared" si="251"/>
        <v>0</v>
      </c>
      <c r="AK30" s="33">
        <f t="shared" si="251"/>
        <v>0</v>
      </c>
      <c r="AL30" s="33">
        <f t="shared" si="251"/>
        <v>0</v>
      </c>
      <c r="AM30" s="33">
        <f t="shared" si="251"/>
        <v>0</v>
      </c>
      <c r="AN30" s="33">
        <f t="shared" si="251"/>
        <v>0</v>
      </c>
      <c r="AO30" s="33">
        <f t="shared" si="251"/>
        <v>0</v>
      </c>
      <c r="AP30" s="33">
        <f t="shared" si="251"/>
        <v>0</v>
      </c>
      <c r="AQ30" s="33">
        <f t="shared" si="251"/>
        <v>0</v>
      </c>
      <c r="AR30" s="33">
        <f t="shared" si="251"/>
        <v>13000</v>
      </c>
      <c r="AS30" s="33">
        <f t="shared" si="251"/>
        <v>0</v>
      </c>
      <c r="AT30" s="33">
        <f t="shared" si="251"/>
        <v>0</v>
      </c>
      <c r="AU30" s="33">
        <f t="shared" si="251"/>
        <v>0</v>
      </c>
      <c r="AV30" s="47" t="e">
        <f t="shared" si="251"/>
        <v>#DIV/0!</v>
      </c>
      <c r="AW30" s="47" t="e">
        <f t="shared" si="251"/>
        <v>#DIV/0!</v>
      </c>
      <c r="AX30" s="47" t="e">
        <f t="shared" si="251"/>
        <v>#DIV/0!</v>
      </c>
      <c r="AY30"/>
      <c r="AZ30"/>
      <c r="BA30" s="33">
        <f t="shared" ref="BA30:BS30" si="252">SUBTOTAL(9,BA27:BA29)</f>
        <v>0</v>
      </c>
      <c r="BB30" s="33">
        <f t="shared" si="252"/>
        <v>0</v>
      </c>
      <c r="BC30" s="33">
        <f t="shared" si="252"/>
        <v>0</v>
      </c>
      <c r="BD30" s="33">
        <f t="shared" si="252"/>
        <v>0</v>
      </c>
      <c r="BE30" s="33">
        <f t="shared" si="252"/>
        <v>0</v>
      </c>
      <c r="BF30" s="33">
        <f t="shared" si="252"/>
        <v>0</v>
      </c>
      <c r="BG30" s="33">
        <f t="shared" si="252"/>
        <v>0</v>
      </c>
      <c r="BH30" s="33">
        <f t="shared" si="252"/>
        <v>0</v>
      </c>
      <c r="BI30" s="33">
        <f t="shared" si="252"/>
        <v>0</v>
      </c>
      <c r="BJ30" s="33">
        <f t="shared" si="252"/>
        <v>0</v>
      </c>
      <c r="BK30" s="33">
        <f t="shared" si="252"/>
        <v>0</v>
      </c>
      <c r="BL30" s="33">
        <f t="shared" si="252"/>
        <v>0</v>
      </c>
      <c r="BM30" s="33">
        <f t="shared" si="252"/>
        <v>0</v>
      </c>
      <c r="BN30" s="33">
        <f t="shared" si="252"/>
        <v>0</v>
      </c>
      <c r="BO30" s="33">
        <f t="shared" si="252"/>
        <v>0</v>
      </c>
      <c r="BP30" s="33">
        <f t="shared" si="252"/>
        <v>0</v>
      </c>
      <c r="BQ30" s="47" t="e">
        <f t="shared" si="252"/>
        <v>#DIV/0!</v>
      </c>
      <c r="BR30" s="47" t="e">
        <f t="shared" si="252"/>
        <v>#DIV/0!</v>
      </c>
      <c r="BS30" s="47" t="e">
        <f t="shared" si="252"/>
        <v>#DIV/0!</v>
      </c>
      <c r="BT30" s="33">
        <f t="shared" ref="BT30:CL30" si="253">SUBTOTAL(9,BT27:BT29)</f>
        <v>0</v>
      </c>
      <c r="BU30" s="33">
        <f t="shared" si="253"/>
        <v>0</v>
      </c>
      <c r="BV30" s="33">
        <f t="shared" si="253"/>
        <v>0</v>
      </c>
      <c r="BW30" s="33">
        <f t="shared" si="253"/>
        <v>0</v>
      </c>
      <c r="BX30" s="33">
        <f t="shared" si="253"/>
        <v>0</v>
      </c>
      <c r="BY30" s="33">
        <f t="shared" si="253"/>
        <v>0</v>
      </c>
      <c r="BZ30" s="33">
        <f t="shared" si="253"/>
        <v>0</v>
      </c>
      <c r="CA30" s="33">
        <f t="shared" si="253"/>
        <v>0</v>
      </c>
      <c r="CB30" s="33">
        <f t="shared" si="253"/>
        <v>0</v>
      </c>
      <c r="CC30" s="33">
        <f t="shared" si="253"/>
        <v>0</v>
      </c>
      <c r="CD30" s="33">
        <f t="shared" si="253"/>
        <v>0</v>
      </c>
      <c r="CE30" s="33">
        <f t="shared" si="253"/>
        <v>0</v>
      </c>
      <c r="CF30" s="33">
        <f t="shared" si="253"/>
        <v>0</v>
      </c>
      <c r="CG30" s="33">
        <f t="shared" si="253"/>
        <v>0</v>
      </c>
      <c r="CH30" s="33">
        <f t="shared" si="253"/>
        <v>0</v>
      </c>
      <c r="CI30" s="33">
        <f t="shared" si="253"/>
        <v>0</v>
      </c>
      <c r="CJ30" s="60" t="e">
        <f t="shared" si="253"/>
        <v>#DIV/0!</v>
      </c>
      <c r="CK30" s="60" t="e">
        <f t="shared" si="253"/>
        <v>#DIV/0!</v>
      </c>
      <c r="CL30" s="60" t="e">
        <f t="shared" si="253"/>
        <v>#DIV/0!</v>
      </c>
      <c r="CM30" s="33">
        <f t="shared" ref="CM30:DE30" si="254">SUBTOTAL(9,CM27:CM29)</f>
        <v>0</v>
      </c>
      <c r="CN30" s="33">
        <f t="shared" si="254"/>
        <v>0</v>
      </c>
      <c r="CO30" s="33">
        <f t="shared" si="254"/>
        <v>0</v>
      </c>
      <c r="CP30" s="33">
        <f t="shared" si="254"/>
        <v>0</v>
      </c>
      <c r="CQ30" s="33">
        <f t="shared" si="254"/>
        <v>0</v>
      </c>
      <c r="CR30" s="33">
        <f t="shared" si="254"/>
        <v>0</v>
      </c>
      <c r="CS30" s="33">
        <f t="shared" si="254"/>
        <v>0</v>
      </c>
      <c r="CT30" s="33">
        <f t="shared" si="254"/>
        <v>0</v>
      </c>
      <c r="CU30" s="33">
        <f t="shared" si="254"/>
        <v>0</v>
      </c>
      <c r="CV30" s="33">
        <f t="shared" si="254"/>
        <v>0</v>
      </c>
      <c r="CW30" s="33">
        <f t="shared" si="254"/>
        <v>0</v>
      </c>
      <c r="CX30" s="33">
        <f t="shared" si="254"/>
        <v>0</v>
      </c>
      <c r="CY30" s="33">
        <f t="shared" si="254"/>
        <v>0</v>
      </c>
      <c r="CZ30" s="33">
        <f t="shared" si="254"/>
        <v>0</v>
      </c>
      <c r="DA30" s="33">
        <f t="shared" si="254"/>
        <v>56067</v>
      </c>
      <c r="DB30" s="33">
        <f t="shared" si="254"/>
        <v>53590</v>
      </c>
      <c r="DC30" s="60">
        <f t="shared" si="254"/>
        <v>0</v>
      </c>
      <c r="DD30" s="60">
        <f t="shared" si="254"/>
        <v>0</v>
      </c>
      <c r="DE30" s="60">
        <f t="shared" si="254"/>
        <v>0</v>
      </c>
      <c r="DF30" s="33">
        <f t="shared" ref="DF30:DX30" si="255">SUBTOTAL(9,DF27:DF29)</f>
        <v>0</v>
      </c>
      <c r="DG30" s="33">
        <f t="shared" si="255"/>
        <v>0</v>
      </c>
      <c r="DH30" s="33">
        <f t="shared" si="255"/>
        <v>0</v>
      </c>
      <c r="DI30" s="33">
        <f t="shared" si="255"/>
        <v>0</v>
      </c>
      <c r="DJ30" s="33">
        <f t="shared" si="255"/>
        <v>0</v>
      </c>
      <c r="DK30" s="33">
        <f t="shared" si="255"/>
        <v>0</v>
      </c>
      <c r="DL30" s="33">
        <f t="shared" si="255"/>
        <v>0</v>
      </c>
      <c r="DM30" s="33">
        <f t="shared" si="255"/>
        <v>0</v>
      </c>
      <c r="DN30" s="33">
        <f t="shared" si="255"/>
        <v>0</v>
      </c>
      <c r="DO30" s="33">
        <f t="shared" si="255"/>
        <v>0</v>
      </c>
      <c r="DP30" s="33">
        <f t="shared" si="255"/>
        <v>0</v>
      </c>
      <c r="DQ30" s="33">
        <f t="shared" si="255"/>
        <v>0</v>
      </c>
      <c r="DR30" s="33">
        <f t="shared" si="255"/>
        <v>0</v>
      </c>
      <c r="DS30" s="33">
        <f t="shared" si="255"/>
        <v>0</v>
      </c>
      <c r="DT30" s="33">
        <f t="shared" si="255"/>
        <v>0</v>
      </c>
      <c r="DU30" s="33">
        <f t="shared" si="255"/>
        <v>0</v>
      </c>
      <c r="DV30" s="60" t="e">
        <f t="shared" si="255"/>
        <v>#DIV/0!</v>
      </c>
      <c r="DW30" s="60" t="e">
        <f t="shared" si="255"/>
        <v>#DIV/0!</v>
      </c>
      <c r="DX30" s="60" t="e">
        <f t="shared" si="255"/>
        <v>#DIV/0!</v>
      </c>
      <c r="DY30" s="33">
        <f t="shared" ref="DY30:EQ30" si="256">SUBTOTAL(9,DY27:DY29)</f>
        <v>0</v>
      </c>
      <c r="DZ30" s="33">
        <f t="shared" si="256"/>
        <v>0</v>
      </c>
      <c r="EA30" s="33">
        <f t="shared" si="256"/>
        <v>0</v>
      </c>
      <c r="EB30" s="33">
        <f t="shared" si="256"/>
        <v>0</v>
      </c>
      <c r="EC30" s="33">
        <f t="shared" si="256"/>
        <v>0</v>
      </c>
      <c r="ED30" s="33">
        <f t="shared" si="256"/>
        <v>0</v>
      </c>
      <c r="EE30" s="33">
        <f t="shared" si="256"/>
        <v>0</v>
      </c>
      <c r="EF30" s="33">
        <f t="shared" si="256"/>
        <v>0</v>
      </c>
      <c r="EG30" s="33">
        <f t="shared" si="256"/>
        <v>0</v>
      </c>
      <c r="EH30" s="33">
        <f t="shared" si="256"/>
        <v>0</v>
      </c>
      <c r="EI30" s="33">
        <f t="shared" si="256"/>
        <v>0</v>
      </c>
      <c r="EJ30" s="33">
        <f t="shared" si="256"/>
        <v>0</v>
      </c>
      <c r="EK30" s="33">
        <f t="shared" si="256"/>
        <v>0</v>
      </c>
      <c r="EL30" s="33">
        <f t="shared" si="256"/>
        <v>0</v>
      </c>
      <c r="EM30" s="33">
        <f t="shared" si="256"/>
        <v>0</v>
      </c>
      <c r="EN30" s="33">
        <f t="shared" si="256"/>
        <v>0</v>
      </c>
      <c r="EO30" s="60" t="e">
        <f t="shared" si="256"/>
        <v>#DIV/0!</v>
      </c>
      <c r="EP30" s="60" t="e">
        <f t="shared" si="256"/>
        <v>#DIV/0!</v>
      </c>
      <c r="EQ30" s="60" t="e">
        <f t="shared" si="256"/>
        <v>#DIV/0!</v>
      </c>
    </row>
    <row r="31" spans="1:147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40">
        <f>I31+P31</f>
        <v>35000</v>
      </c>
      <c r="I31" s="40">
        <f>K31+L31+M31+N31+O31</f>
        <v>25000</v>
      </c>
      <c r="J31" s="5"/>
      <c r="K31" s="9"/>
      <c r="L31" s="9">
        <v>25000</v>
      </c>
      <c r="M31" s="9"/>
      <c r="N31" s="9"/>
      <c r="O31" s="9"/>
      <c r="P31" s="40">
        <f>Q31+R31+S31</f>
        <v>10000</v>
      </c>
      <c r="Q31" s="9">
        <v>10000</v>
      </c>
      <c r="R31" s="9"/>
      <c r="S31" s="9"/>
      <c r="T31" s="68">
        <f>(L31+M31+N31)*-1</f>
        <v>-25000</v>
      </c>
      <c r="U31" s="68">
        <f>(Q31+R31)*-1</f>
        <v>-10000</v>
      </c>
      <c r="V31" s="9">
        <f t="shared" ref="V31:W33" si="257">ROUND(T31*0.65,0)</f>
        <v>-16250</v>
      </c>
      <c r="W31" s="9">
        <f t="shared" si="257"/>
        <v>-6500</v>
      </c>
      <c r="X31" s="9">
        <v>55392</v>
      </c>
      <c r="Y31" s="9">
        <v>29600</v>
      </c>
      <c r="Z31" s="73">
        <f t="shared" ref="Z31:Z33" si="258">IF(T31=0,0,ROUND((T31+L31)/X31/12,2))</f>
        <v>0</v>
      </c>
      <c r="AA31" s="73">
        <f t="shared" ref="AA31:AA33" si="259">IF(U31=0,0,ROUND((U31+Q31)/Y31/12,2))</f>
        <v>0</v>
      </c>
      <c r="AB31" s="73">
        <f>Z31+AA31</f>
        <v>0</v>
      </c>
      <c r="AC31" s="73">
        <f t="shared" ref="AC31:AC33" si="260">ROUND(Z31*0.65,2)</f>
        <v>0</v>
      </c>
      <c r="AD31" s="73">
        <f t="shared" ref="AD31:AD33" si="261">ROUND(AA31*0.65,2)</f>
        <v>0</v>
      </c>
      <c r="AE31" s="46">
        <f>AC31+AD31</f>
        <v>0</v>
      </c>
      <c r="AF31" s="80">
        <f>AG31+AN31</f>
        <v>0</v>
      </c>
      <c r="AG31" s="80">
        <f>AI31+AJ31+AK31+AL31+AM31</f>
        <v>0</v>
      </c>
      <c r="AH31" s="81"/>
      <c r="AI31" s="82"/>
      <c r="AJ31" s="82"/>
      <c r="AK31" s="82"/>
      <c r="AL31" s="82"/>
      <c r="AM31" s="82"/>
      <c r="AN31" s="80">
        <f>AO31+AP31+AQ31</f>
        <v>0</v>
      </c>
      <c r="AO31" s="82"/>
      <c r="AP31" s="82"/>
      <c r="AQ31" s="9"/>
      <c r="AR31" s="85">
        <f>((AL31+AK31+AJ31)-((V31)*-1))*-1</f>
        <v>16250</v>
      </c>
      <c r="AS31" s="85">
        <f>((AO31+AP31)-((W31)*-1))*-1</f>
        <v>6500</v>
      </c>
      <c r="AT31" s="9"/>
      <c r="AU31" s="9"/>
      <c r="AV31" s="90" t="e">
        <f t="shared" ref="AV31" si="262">ROUND((AY31/AT31/10)+(AC31),2)*-1</f>
        <v>#DIV/0!</v>
      </c>
      <c r="AW31" s="90" t="e">
        <f t="shared" ref="AW31:AW33" si="263">ROUND((AZ31/AU31/10)+AD31,2)*-1</f>
        <v>#DIV/0!</v>
      </c>
      <c r="AX31" s="90" t="e">
        <f>AV31+AW31</f>
        <v>#DIV/0!</v>
      </c>
      <c r="AY31" s="92">
        <f t="shared" ref="AY31:AY33" si="264">AK31+AL31</f>
        <v>0</v>
      </c>
      <c r="AZ31" s="92">
        <f t="shared" ref="AZ31:AZ33" si="265">AP31</f>
        <v>0</v>
      </c>
      <c r="BA31" s="93">
        <f>BB31+BI31</f>
        <v>0</v>
      </c>
      <c r="BB31" s="93">
        <f>BD31+BE31+BF31+BG31+BH31</f>
        <v>0</v>
      </c>
      <c r="BC31" s="94"/>
      <c r="BD31" s="85"/>
      <c r="BE31" s="85"/>
      <c r="BF31" s="85"/>
      <c r="BG31" s="85"/>
      <c r="BH31" s="85"/>
      <c r="BI31" s="93">
        <f>BJ31+BK31+BL31</f>
        <v>0</v>
      </c>
      <c r="BJ31" s="85"/>
      <c r="BK31" s="85"/>
      <c r="BL31" s="85"/>
      <c r="BM31" s="85">
        <f t="shared" ref="BM31:BM33" si="266">(BE31+BF31+BG31)-(AJ31+AK31+AL31)</f>
        <v>0</v>
      </c>
      <c r="BN31" s="85">
        <f t="shared" ref="BN31:BN33" si="267">(BJ31+BK31)-(AO31+AP31)</f>
        <v>0</v>
      </c>
      <c r="BO31" s="9"/>
      <c r="BP31" s="9"/>
      <c r="BQ31" s="90" t="e">
        <f t="shared" ref="BQ31" si="268">ROUND(((BF31+BG31)-(AK31+AL31))/BO31/10,2)*-1</f>
        <v>#DIV/0!</v>
      </c>
      <c r="BR31" s="90" t="e">
        <f t="shared" ref="BR31:BR33" si="269">ROUND(((BK31-AP31)/BP31/10),2)*-1</f>
        <v>#DIV/0!</v>
      </c>
      <c r="BS31" s="90" t="e">
        <f>BQ31+BR31</f>
        <v>#DIV/0!</v>
      </c>
      <c r="BT31" s="93">
        <f>BU31+CB31</f>
        <v>0</v>
      </c>
      <c r="BU31" s="93">
        <f>BW31+BX31+BY31+BZ31+CA31</f>
        <v>0</v>
      </c>
      <c r="BV31" s="94"/>
      <c r="BW31" s="85"/>
      <c r="BX31" s="85"/>
      <c r="BY31" s="85"/>
      <c r="BZ31" s="85"/>
      <c r="CA31" s="85"/>
      <c r="CB31" s="93">
        <f>CC31+CD31+CE31</f>
        <v>0</v>
      </c>
      <c r="CC31" s="85"/>
      <c r="CD31" s="85"/>
      <c r="CE31" s="85"/>
      <c r="CF31" s="85">
        <f t="shared" ref="CF31:CF33" si="270">(BX31+BY31+BZ31)-(BE31+BF31+BG31)</f>
        <v>0</v>
      </c>
      <c r="CG31" s="85">
        <f t="shared" ref="CG31:CG33" si="271">(CC31+CD31)-(BJ31+BK31)</f>
        <v>0</v>
      </c>
      <c r="CH31" s="9"/>
      <c r="CI31" s="9"/>
      <c r="CJ31" s="96" t="e">
        <f t="shared" ref="CJ31" si="272">ROUND(((BY31+BZ31)-(BF31+BG31))/CH31/10,2)*-1</f>
        <v>#DIV/0!</v>
      </c>
      <c r="CK31" s="96" t="e">
        <f t="shared" ref="CK31:CK33" si="273">ROUND(((CD31-BK31)/CI31/10),2)*-1</f>
        <v>#DIV/0!</v>
      </c>
      <c r="CL31" s="96" t="e">
        <f>CJ31+CK31</f>
        <v>#DIV/0!</v>
      </c>
      <c r="CM31" s="93">
        <f>CN31+CU31</f>
        <v>0</v>
      </c>
      <c r="CN31" s="93">
        <f>CP31+CQ31+CR31+CS31+CT31</f>
        <v>0</v>
      </c>
      <c r="CO31" s="94"/>
      <c r="CP31" s="85"/>
      <c r="CQ31" s="85"/>
      <c r="CR31" s="85"/>
      <c r="CS31" s="85"/>
      <c r="CT31" s="85"/>
      <c r="CU31" s="93">
        <f>CV31+CW31+CX31</f>
        <v>0</v>
      </c>
      <c r="CV31" s="85"/>
      <c r="CW31" s="85"/>
      <c r="CX31" s="85"/>
      <c r="CY31" s="85">
        <f t="shared" ref="CY31:CY33" si="274">(CQ31+CR31+CS31)-(BX31+BY31+BZ31)</f>
        <v>0</v>
      </c>
      <c r="CZ31" s="85">
        <f t="shared" ref="CZ31:CZ33" si="275">(CV31+CW31)-(CC31+CD31)</f>
        <v>0</v>
      </c>
      <c r="DA31" s="9">
        <v>56067</v>
      </c>
      <c r="DB31" s="9">
        <v>27130</v>
      </c>
      <c r="DC31" s="96">
        <f t="shared" ref="DC31" si="276">ROUND(((CR31+CS31)-(BY31+BZ31))/DA31/10,2)*-1</f>
        <v>0</v>
      </c>
      <c r="DD31" s="96">
        <f t="shared" ref="DD31" si="277">ROUND(((CW31-CD31)/DB31/10),2)*-1</f>
        <v>0</v>
      </c>
      <c r="DE31" s="96">
        <f>DC31+DD31</f>
        <v>0</v>
      </c>
      <c r="DF31" s="93">
        <f>DG31+DN31</f>
        <v>0</v>
      </c>
      <c r="DG31" s="93">
        <f>DI31+DJ31+DK31+DL31+DM31</f>
        <v>0</v>
      </c>
      <c r="DH31" s="94"/>
      <c r="DI31" s="85"/>
      <c r="DJ31" s="85"/>
      <c r="DK31" s="85"/>
      <c r="DL31" s="85"/>
      <c r="DM31" s="85"/>
      <c r="DN31" s="93">
        <f>DO31+DP31+DQ31</f>
        <v>0</v>
      </c>
      <c r="DO31" s="85"/>
      <c r="DP31" s="85"/>
      <c r="DQ31" s="85"/>
      <c r="DR31" s="85">
        <f t="shared" ref="DR31:DR33" si="278">(DJ31+DK31+DL31)-(CQ31+CR31+CS31)</f>
        <v>0</v>
      </c>
      <c r="DS31" s="85">
        <f t="shared" ref="DS31:DS33" si="279">(DO31+DP31)-(CV31+CW31)</f>
        <v>0</v>
      </c>
      <c r="DT31" s="9"/>
      <c r="DU31" s="9"/>
      <c r="DV31" s="96" t="e">
        <f t="shared" ref="DV31" si="280">ROUND(((DK31+DL31)-(CR31+CS31))/DT31/10,2)*-1</f>
        <v>#DIV/0!</v>
      </c>
      <c r="DW31" s="96" t="e">
        <f t="shared" ref="DW31" si="281">ROUND(((DP31-CW31)/DU31/10),2)*-1</f>
        <v>#DIV/0!</v>
      </c>
      <c r="DX31" s="96" t="e">
        <f>DV31+DW31</f>
        <v>#DIV/0!</v>
      </c>
      <c r="DY31" s="93">
        <f>DZ31+EG31</f>
        <v>0</v>
      </c>
      <c r="DZ31" s="93">
        <f>EB31+EC31+ED31+EE31+EF31</f>
        <v>0</v>
      </c>
      <c r="EA31" s="94"/>
      <c r="EB31" s="85"/>
      <c r="EC31" s="85"/>
      <c r="ED31" s="85"/>
      <c r="EE31" s="85"/>
      <c r="EF31" s="85"/>
      <c r="EG31" s="93">
        <f>EH31+EI31+EJ31</f>
        <v>0</v>
      </c>
      <c r="EH31" s="85"/>
      <c r="EI31" s="85"/>
      <c r="EJ31" s="85"/>
      <c r="EK31" s="85">
        <f t="shared" ref="EK31:EK33" si="282">(EC31+ED31+EE31)-(DJ31+DK31+DL31)</f>
        <v>0</v>
      </c>
      <c r="EL31" s="85">
        <f t="shared" ref="EL31:EL33" si="283">(EH31+EI31)-(DO31+DP31)</f>
        <v>0</v>
      </c>
      <c r="EM31" s="9"/>
      <c r="EN31" s="9"/>
      <c r="EO31" s="96" t="e">
        <f t="shared" ref="EO31" si="284">ROUND(((ED31+EE31)-(DK31+DL31))/EM31/10,2)*-1</f>
        <v>#DIV/0!</v>
      </c>
      <c r="EP31" s="96" t="e">
        <f t="shared" ref="EP31" si="285">ROUND(((EI31-DP31)/EN31/10),2)*-1</f>
        <v>#DIV/0!</v>
      </c>
      <c r="EQ31" s="96" t="e">
        <f>EO31+EP31</f>
        <v>#DIV/0!</v>
      </c>
    </row>
    <row r="32" spans="1:147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109</v>
      </c>
      <c r="G32" s="19" t="s">
        <v>95</v>
      </c>
      <c r="H32" s="40">
        <f>I32+P32</f>
        <v>0</v>
      </c>
      <c r="I32" s="40">
        <f>K32+L32+M32+N32+O32</f>
        <v>0</v>
      </c>
      <c r="J32" s="5"/>
      <c r="K32" s="9"/>
      <c r="L32" s="9"/>
      <c r="M32" s="9"/>
      <c r="N32" s="9"/>
      <c r="O32" s="9"/>
      <c r="P32" s="40">
        <f>Q32+R32+S32</f>
        <v>0</v>
      </c>
      <c r="Q32" s="9"/>
      <c r="R32" s="9"/>
      <c r="S32" s="9"/>
      <c r="T32" s="68">
        <f>(L32+M32+N32)*-1</f>
        <v>0</v>
      </c>
      <c r="U32" s="68">
        <f>(Q32+R32)*-1</f>
        <v>0</v>
      </c>
      <c r="V32" s="9">
        <f t="shared" si="257"/>
        <v>0</v>
      </c>
      <c r="W32" s="9">
        <f t="shared" si="257"/>
        <v>0</v>
      </c>
      <c r="X32" s="45" t="s">
        <v>219</v>
      </c>
      <c r="Y32" s="45" t="s">
        <v>219</v>
      </c>
      <c r="Z32" s="73">
        <f t="shared" si="258"/>
        <v>0</v>
      </c>
      <c r="AA32" s="73">
        <f t="shared" si="259"/>
        <v>0</v>
      </c>
      <c r="AB32" s="73">
        <f>Z32+AA32</f>
        <v>0</v>
      </c>
      <c r="AC32" s="73">
        <f t="shared" si="260"/>
        <v>0</v>
      </c>
      <c r="AD32" s="73">
        <f t="shared" si="261"/>
        <v>0</v>
      </c>
      <c r="AE32" s="46">
        <f>AC32+AD32</f>
        <v>0</v>
      </c>
      <c r="AF32" s="80">
        <f>AG32+AN32</f>
        <v>0</v>
      </c>
      <c r="AG32" s="80">
        <f>AI32+AJ32+AK32+AL32+AM32</f>
        <v>0</v>
      </c>
      <c r="AH32" s="81"/>
      <c r="AI32" s="82"/>
      <c r="AJ32" s="82"/>
      <c r="AK32" s="82"/>
      <c r="AL32" s="82"/>
      <c r="AM32" s="82"/>
      <c r="AN32" s="80">
        <f>AO32+AP32+AQ32</f>
        <v>0</v>
      </c>
      <c r="AO32" s="82"/>
      <c r="AP32" s="82"/>
      <c r="AQ32" s="9"/>
      <c r="AR32" s="85">
        <f>((AL32+AK32+AJ32)-((V32)*-1))*-1</f>
        <v>0</v>
      </c>
      <c r="AS32" s="85">
        <f>((AO32+AP32)-((W32)*-1))*-1</f>
        <v>0</v>
      </c>
      <c r="AT32" s="45" t="s">
        <v>219</v>
      </c>
      <c r="AU32" s="45" t="s">
        <v>219</v>
      </c>
      <c r="AV32" s="90">
        <v>0</v>
      </c>
      <c r="AW32" s="90">
        <v>0</v>
      </c>
      <c r="AX32" s="90">
        <f>AV32+AW32</f>
        <v>0</v>
      </c>
      <c r="AY32" s="92">
        <f t="shared" si="264"/>
        <v>0</v>
      </c>
      <c r="AZ32" s="92">
        <f t="shared" si="265"/>
        <v>0</v>
      </c>
      <c r="BA32" s="93">
        <f>BB32+BI32</f>
        <v>0</v>
      </c>
      <c r="BB32" s="93">
        <f>BD32+BE32+BF32+BG32+BH32</f>
        <v>0</v>
      </c>
      <c r="BC32" s="94"/>
      <c r="BD32" s="85"/>
      <c r="BE32" s="85"/>
      <c r="BF32" s="85"/>
      <c r="BG32" s="85"/>
      <c r="BH32" s="85"/>
      <c r="BI32" s="93">
        <f>BJ32+BK32+BL32</f>
        <v>0</v>
      </c>
      <c r="BJ32" s="85"/>
      <c r="BK32" s="85"/>
      <c r="BL32" s="85"/>
      <c r="BM32" s="85">
        <f t="shared" si="266"/>
        <v>0</v>
      </c>
      <c r="BN32" s="85">
        <f t="shared" si="267"/>
        <v>0</v>
      </c>
      <c r="BO32" s="45" t="s">
        <v>219</v>
      </c>
      <c r="BP32" s="45" t="s">
        <v>219</v>
      </c>
      <c r="BQ32" s="90">
        <v>0</v>
      </c>
      <c r="BR32" s="90">
        <v>0</v>
      </c>
      <c r="BS32" s="90">
        <f>BQ32+BR32</f>
        <v>0</v>
      </c>
      <c r="BT32" s="93">
        <f>BU32+CB32</f>
        <v>0</v>
      </c>
      <c r="BU32" s="93">
        <f>BW32+BX32+BY32+BZ32+CA32</f>
        <v>0</v>
      </c>
      <c r="BV32" s="94"/>
      <c r="BW32" s="85"/>
      <c r="BX32" s="85"/>
      <c r="BY32" s="85"/>
      <c r="BZ32" s="85"/>
      <c r="CA32" s="85"/>
      <c r="CB32" s="93">
        <f>CC32+CD32+CE32</f>
        <v>0</v>
      </c>
      <c r="CC32" s="85"/>
      <c r="CD32" s="85"/>
      <c r="CE32" s="85"/>
      <c r="CF32" s="85">
        <f t="shared" si="270"/>
        <v>0</v>
      </c>
      <c r="CG32" s="85">
        <f t="shared" si="271"/>
        <v>0</v>
      </c>
      <c r="CH32" s="45" t="s">
        <v>219</v>
      </c>
      <c r="CI32" s="45" t="s">
        <v>219</v>
      </c>
      <c r="CJ32" s="96">
        <v>0</v>
      </c>
      <c r="CK32" s="96">
        <v>0</v>
      </c>
      <c r="CL32" s="96">
        <f>CJ32+CK32</f>
        <v>0</v>
      </c>
      <c r="CM32" s="93">
        <f>CN32+CU32</f>
        <v>0</v>
      </c>
      <c r="CN32" s="93">
        <f>CP32+CQ32+CR32+CS32+CT32</f>
        <v>0</v>
      </c>
      <c r="CO32" s="94"/>
      <c r="CP32" s="85"/>
      <c r="CQ32" s="85"/>
      <c r="CR32" s="85"/>
      <c r="CS32" s="85"/>
      <c r="CT32" s="85"/>
      <c r="CU32" s="93">
        <f>CV32+CW32+CX32</f>
        <v>0</v>
      </c>
      <c r="CV32" s="85"/>
      <c r="CW32" s="85"/>
      <c r="CX32" s="85"/>
      <c r="CY32" s="85">
        <f t="shared" si="274"/>
        <v>0</v>
      </c>
      <c r="CZ32" s="85">
        <f t="shared" si="275"/>
        <v>0</v>
      </c>
      <c r="DA32" s="45" t="s">
        <v>219</v>
      </c>
      <c r="DB32" s="45" t="s">
        <v>219</v>
      </c>
      <c r="DC32" s="96">
        <v>0</v>
      </c>
      <c r="DD32" s="96">
        <v>0</v>
      </c>
      <c r="DE32" s="96">
        <f>DC32+DD32</f>
        <v>0</v>
      </c>
      <c r="DF32" s="93">
        <f>DG32+DN32</f>
        <v>0</v>
      </c>
      <c r="DG32" s="93">
        <f>DI32+DJ32+DK32+DL32+DM32</f>
        <v>0</v>
      </c>
      <c r="DH32" s="94"/>
      <c r="DI32" s="85"/>
      <c r="DJ32" s="85"/>
      <c r="DK32" s="85"/>
      <c r="DL32" s="85"/>
      <c r="DM32" s="85"/>
      <c r="DN32" s="93">
        <f>DO32+DP32+DQ32</f>
        <v>0</v>
      </c>
      <c r="DO32" s="85"/>
      <c r="DP32" s="85"/>
      <c r="DQ32" s="85"/>
      <c r="DR32" s="85">
        <f t="shared" si="278"/>
        <v>0</v>
      </c>
      <c r="DS32" s="85">
        <f t="shared" si="279"/>
        <v>0</v>
      </c>
      <c r="DT32" s="45" t="s">
        <v>219</v>
      </c>
      <c r="DU32" s="45" t="s">
        <v>219</v>
      </c>
      <c r="DV32" s="96">
        <v>0</v>
      </c>
      <c r="DW32" s="96">
        <v>0</v>
      </c>
      <c r="DX32" s="96">
        <f>DV32+DW32</f>
        <v>0</v>
      </c>
      <c r="DY32" s="93">
        <f>DZ32+EG32</f>
        <v>0</v>
      </c>
      <c r="DZ32" s="93">
        <f>EB32+EC32+ED32+EE32+EF32</f>
        <v>0</v>
      </c>
      <c r="EA32" s="94"/>
      <c r="EB32" s="85"/>
      <c r="EC32" s="85"/>
      <c r="ED32" s="85"/>
      <c r="EE32" s="85"/>
      <c r="EF32" s="85"/>
      <c r="EG32" s="93">
        <f>EH32+EI32+EJ32</f>
        <v>0</v>
      </c>
      <c r="EH32" s="85"/>
      <c r="EI32" s="85"/>
      <c r="EJ32" s="85"/>
      <c r="EK32" s="85">
        <f t="shared" si="282"/>
        <v>0</v>
      </c>
      <c r="EL32" s="85">
        <f t="shared" si="283"/>
        <v>0</v>
      </c>
      <c r="EM32" s="45" t="s">
        <v>219</v>
      </c>
      <c r="EN32" s="45" t="s">
        <v>219</v>
      </c>
      <c r="EO32" s="96">
        <v>0</v>
      </c>
      <c r="EP32" s="96">
        <v>0</v>
      </c>
      <c r="EQ32" s="96">
        <f>EO32+EP32</f>
        <v>0</v>
      </c>
    </row>
    <row r="33" spans="1:14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95</v>
      </c>
      <c r="H33" s="40">
        <f>I33+P33</f>
        <v>0</v>
      </c>
      <c r="I33" s="40">
        <f>K33+L33+M33+N33+O33</f>
        <v>0</v>
      </c>
      <c r="J33" s="5"/>
      <c r="K33" s="9"/>
      <c r="L33" s="9"/>
      <c r="M33" s="9"/>
      <c r="N33" s="9"/>
      <c r="O33" s="9"/>
      <c r="P33" s="40">
        <f>Q33+R33+S33</f>
        <v>0</v>
      </c>
      <c r="Q33" s="9"/>
      <c r="R33" s="9"/>
      <c r="S33" s="9"/>
      <c r="T33" s="68">
        <f>(L33+M33+N33)*-1</f>
        <v>0</v>
      </c>
      <c r="U33" s="68">
        <f>(Q33+R33)*-1</f>
        <v>0</v>
      </c>
      <c r="V33" s="9">
        <f t="shared" si="257"/>
        <v>0</v>
      </c>
      <c r="W33" s="9">
        <f t="shared" si="257"/>
        <v>0</v>
      </c>
      <c r="X33" s="45" t="s">
        <v>219</v>
      </c>
      <c r="Y33" s="9">
        <v>25931</v>
      </c>
      <c r="Z33" s="73">
        <f t="shared" si="258"/>
        <v>0</v>
      </c>
      <c r="AA33" s="73">
        <f t="shared" si="259"/>
        <v>0</v>
      </c>
      <c r="AB33" s="73">
        <f>Z33+AA33</f>
        <v>0</v>
      </c>
      <c r="AC33" s="73">
        <f t="shared" si="260"/>
        <v>0</v>
      </c>
      <c r="AD33" s="73">
        <f t="shared" si="261"/>
        <v>0</v>
      </c>
      <c r="AE33" s="46">
        <f>AC33+AD33</f>
        <v>0</v>
      </c>
      <c r="AF33" s="80">
        <f>AG33+AN33</f>
        <v>0</v>
      </c>
      <c r="AG33" s="80">
        <f>AI33+AJ33+AK33+AL33+AM33</f>
        <v>0</v>
      </c>
      <c r="AH33" s="81"/>
      <c r="AI33" s="82"/>
      <c r="AJ33" s="82"/>
      <c r="AK33" s="82"/>
      <c r="AL33" s="82"/>
      <c r="AM33" s="82"/>
      <c r="AN33" s="80">
        <f>AO33+AP33+AQ33</f>
        <v>0</v>
      </c>
      <c r="AO33" s="82"/>
      <c r="AP33" s="82"/>
      <c r="AQ33" s="9"/>
      <c r="AR33" s="85">
        <f>((AL33+AK33+AJ33)-((V33)*-1))*-1</f>
        <v>0</v>
      </c>
      <c r="AS33" s="85">
        <f>((AO33+AP33)-((W33)*-1))*-1</f>
        <v>0</v>
      </c>
      <c r="AT33" s="45" t="s">
        <v>219</v>
      </c>
      <c r="AU33" s="9"/>
      <c r="AV33" s="90">
        <v>0</v>
      </c>
      <c r="AW33" s="90" t="e">
        <f t="shared" si="263"/>
        <v>#DIV/0!</v>
      </c>
      <c r="AX33" s="90" t="e">
        <f>AV33+AW33</f>
        <v>#DIV/0!</v>
      </c>
      <c r="AY33" s="92">
        <f t="shared" si="264"/>
        <v>0</v>
      </c>
      <c r="AZ33" s="92">
        <f t="shared" si="265"/>
        <v>0</v>
      </c>
      <c r="BA33" s="93">
        <f>BB33+BI33</f>
        <v>0</v>
      </c>
      <c r="BB33" s="93">
        <f>BD33+BE33+BF33+BG33+BH33</f>
        <v>0</v>
      </c>
      <c r="BC33" s="94"/>
      <c r="BD33" s="85"/>
      <c r="BE33" s="85"/>
      <c r="BF33" s="85"/>
      <c r="BG33" s="85"/>
      <c r="BH33" s="85"/>
      <c r="BI33" s="93">
        <f>BJ33+BK33+BL33</f>
        <v>0</v>
      </c>
      <c r="BJ33" s="85"/>
      <c r="BK33" s="85"/>
      <c r="BL33" s="85"/>
      <c r="BM33" s="85">
        <f t="shared" si="266"/>
        <v>0</v>
      </c>
      <c r="BN33" s="85">
        <f t="shared" si="267"/>
        <v>0</v>
      </c>
      <c r="BO33" s="45" t="s">
        <v>219</v>
      </c>
      <c r="BP33" s="9"/>
      <c r="BQ33" s="90">
        <v>0</v>
      </c>
      <c r="BR33" s="90" t="e">
        <f t="shared" si="269"/>
        <v>#DIV/0!</v>
      </c>
      <c r="BS33" s="90" t="e">
        <f>BQ33+BR33</f>
        <v>#DIV/0!</v>
      </c>
      <c r="BT33" s="93">
        <f>BU33+CB33</f>
        <v>0</v>
      </c>
      <c r="BU33" s="93">
        <f>BW33+BX33+BY33+BZ33+CA33</f>
        <v>0</v>
      </c>
      <c r="BV33" s="94"/>
      <c r="BW33" s="85"/>
      <c r="BX33" s="85"/>
      <c r="BY33" s="85"/>
      <c r="BZ33" s="85"/>
      <c r="CA33" s="85"/>
      <c r="CB33" s="93">
        <f>CC33+CD33+CE33</f>
        <v>0</v>
      </c>
      <c r="CC33" s="85"/>
      <c r="CD33" s="85"/>
      <c r="CE33" s="85"/>
      <c r="CF33" s="85">
        <f t="shared" si="270"/>
        <v>0</v>
      </c>
      <c r="CG33" s="85">
        <f t="shared" si="271"/>
        <v>0</v>
      </c>
      <c r="CH33" s="45" t="s">
        <v>219</v>
      </c>
      <c r="CI33" s="9"/>
      <c r="CJ33" s="96">
        <v>0</v>
      </c>
      <c r="CK33" s="96" t="e">
        <f t="shared" si="273"/>
        <v>#DIV/0!</v>
      </c>
      <c r="CL33" s="96" t="e">
        <f>CJ33+CK33</f>
        <v>#DIV/0!</v>
      </c>
      <c r="CM33" s="93">
        <f>CN33+CU33</f>
        <v>0</v>
      </c>
      <c r="CN33" s="93">
        <f>CP33+CQ33+CR33+CS33+CT33</f>
        <v>0</v>
      </c>
      <c r="CO33" s="94"/>
      <c r="CP33" s="85"/>
      <c r="CQ33" s="85"/>
      <c r="CR33" s="85"/>
      <c r="CS33" s="85"/>
      <c r="CT33" s="85"/>
      <c r="CU33" s="93">
        <f>CV33+CW33+CX33</f>
        <v>0</v>
      </c>
      <c r="CV33" s="85"/>
      <c r="CW33" s="85"/>
      <c r="CX33" s="85"/>
      <c r="CY33" s="85">
        <f t="shared" si="274"/>
        <v>0</v>
      </c>
      <c r="CZ33" s="85">
        <f t="shared" si="275"/>
        <v>0</v>
      </c>
      <c r="DA33" s="45" t="s">
        <v>219</v>
      </c>
      <c r="DB33" s="9">
        <v>26460</v>
      </c>
      <c r="DC33" s="96">
        <v>0</v>
      </c>
      <c r="DD33" s="96">
        <f t="shared" ref="DD33" si="286">ROUND(((CW33-CD33)/DB33/10),2)*-1</f>
        <v>0</v>
      </c>
      <c r="DE33" s="96">
        <f>DC33+DD33</f>
        <v>0</v>
      </c>
      <c r="DF33" s="93">
        <f>DG33+DN33</f>
        <v>0</v>
      </c>
      <c r="DG33" s="93">
        <f>DI33+DJ33+DK33+DL33+DM33</f>
        <v>0</v>
      </c>
      <c r="DH33" s="94"/>
      <c r="DI33" s="85"/>
      <c r="DJ33" s="85"/>
      <c r="DK33" s="85"/>
      <c r="DL33" s="85"/>
      <c r="DM33" s="85"/>
      <c r="DN33" s="93">
        <f>DO33+DP33+DQ33</f>
        <v>0</v>
      </c>
      <c r="DO33" s="85"/>
      <c r="DP33" s="85"/>
      <c r="DQ33" s="85"/>
      <c r="DR33" s="85">
        <f t="shared" si="278"/>
        <v>0</v>
      </c>
      <c r="DS33" s="85">
        <f t="shared" si="279"/>
        <v>0</v>
      </c>
      <c r="DT33" s="45" t="s">
        <v>219</v>
      </c>
      <c r="DU33" s="9"/>
      <c r="DV33" s="96">
        <v>0</v>
      </c>
      <c r="DW33" s="96" t="e">
        <f t="shared" ref="DW33" si="287">ROUND(((DP33-CW33)/DU33/10),2)*-1</f>
        <v>#DIV/0!</v>
      </c>
      <c r="DX33" s="96" t="e">
        <f>DV33+DW33</f>
        <v>#DIV/0!</v>
      </c>
      <c r="DY33" s="93">
        <f>DZ33+EG33</f>
        <v>0</v>
      </c>
      <c r="DZ33" s="93">
        <f>EB33+EC33+ED33+EE33+EF33</f>
        <v>0</v>
      </c>
      <c r="EA33" s="94"/>
      <c r="EB33" s="85"/>
      <c r="EC33" s="85"/>
      <c r="ED33" s="85"/>
      <c r="EE33" s="85"/>
      <c r="EF33" s="85"/>
      <c r="EG33" s="93">
        <f>EH33+EI33+EJ33</f>
        <v>0</v>
      </c>
      <c r="EH33" s="85"/>
      <c r="EI33" s="85"/>
      <c r="EJ33" s="85"/>
      <c r="EK33" s="85">
        <f t="shared" si="282"/>
        <v>0</v>
      </c>
      <c r="EL33" s="85">
        <f t="shared" si="283"/>
        <v>0</v>
      </c>
      <c r="EM33" s="45" t="s">
        <v>219</v>
      </c>
      <c r="EN33" s="9"/>
      <c r="EO33" s="96">
        <v>0</v>
      </c>
      <c r="EP33" s="96" t="e">
        <f t="shared" ref="EP33" si="288">ROUND(((EI33-DP33)/EN33/10),2)*-1</f>
        <v>#DIV/0!</v>
      </c>
      <c r="EQ33" s="96" t="e">
        <f>EO33+EP33</f>
        <v>#DIV/0!</v>
      </c>
    </row>
    <row r="34" spans="1:147" x14ac:dyDescent="0.25">
      <c r="A34" s="29"/>
      <c r="B34" s="30"/>
      <c r="C34" s="31"/>
      <c r="D34" s="32" t="s">
        <v>150</v>
      </c>
      <c r="E34" s="30"/>
      <c r="F34" s="30"/>
      <c r="G34" s="31"/>
      <c r="H34" s="33">
        <f t="shared" ref="H34:AE34" si="289">SUBTOTAL(9,H31:H33)</f>
        <v>35000</v>
      </c>
      <c r="I34" s="33">
        <f t="shared" si="289"/>
        <v>25000</v>
      </c>
      <c r="J34" s="33">
        <f t="shared" si="289"/>
        <v>0</v>
      </c>
      <c r="K34" s="33">
        <f t="shared" si="289"/>
        <v>0</v>
      </c>
      <c r="L34" s="33">
        <f t="shared" si="289"/>
        <v>25000</v>
      </c>
      <c r="M34" s="33">
        <f t="shared" si="289"/>
        <v>0</v>
      </c>
      <c r="N34" s="33">
        <f t="shared" si="289"/>
        <v>0</v>
      </c>
      <c r="O34" s="33">
        <f t="shared" si="289"/>
        <v>0</v>
      </c>
      <c r="P34" s="33">
        <f t="shared" si="289"/>
        <v>10000</v>
      </c>
      <c r="Q34" s="33">
        <f t="shared" si="289"/>
        <v>10000</v>
      </c>
      <c r="R34" s="33">
        <f t="shared" si="289"/>
        <v>0</v>
      </c>
      <c r="S34" s="33">
        <f t="shared" si="289"/>
        <v>0</v>
      </c>
      <c r="T34" s="33">
        <f t="shared" si="289"/>
        <v>-25000</v>
      </c>
      <c r="U34" s="33">
        <f t="shared" si="289"/>
        <v>-10000</v>
      </c>
      <c r="V34" s="33">
        <f t="shared" si="289"/>
        <v>-16250</v>
      </c>
      <c r="W34" s="33">
        <f t="shared" si="289"/>
        <v>-6500</v>
      </c>
      <c r="X34" s="33">
        <f t="shared" si="289"/>
        <v>55392</v>
      </c>
      <c r="Y34" s="33">
        <f t="shared" si="289"/>
        <v>55531</v>
      </c>
      <c r="Z34" s="47">
        <f t="shared" si="289"/>
        <v>0</v>
      </c>
      <c r="AA34" s="47">
        <f t="shared" si="289"/>
        <v>0</v>
      </c>
      <c r="AB34" s="47">
        <f t="shared" si="289"/>
        <v>0</v>
      </c>
      <c r="AC34" s="47">
        <f t="shared" si="289"/>
        <v>0</v>
      </c>
      <c r="AD34" s="47">
        <f t="shared" si="289"/>
        <v>0</v>
      </c>
      <c r="AE34" s="47">
        <f t="shared" si="289"/>
        <v>0</v>
      </c>
      <c r="AF34" s="33">
        <f t="shared" ref="AF34:AX34" si="290">SUBTOTAL(9,AF31:AF33)</f>
        <v>0</v>
      </c>
      <c r="AG34" s="33">
        <f t="shared" si="290"/>
        <v>0</v>
      </c>
      <c r="AH34" s="33">
        <f t="shared" si="290"/>
        <v>0</v>
      </c>
      <c r="AI34" s="33">
        <f t="shared" si="290"/>
        <v>0</v>
      </c>
      <c r="AJ34" s="33">
        <f t="shared" si="290"/>
        <v>0</v>
      </c>
      <c r="AK34" s="33">
        <f t="shared" si="290"/>
        <v>0</v>
      </c>
      <c r="AL34" s="33">
        <f t="shared" si="290"/>
        <v>0</v>
      </c>
      <c r="AM34" s="33">
        <f t="shared" si="290"/>
        <v>0</v>
      </c>
      <c r="AN34" s="33">
        <f t="shared" si="290"/>
        <v>0</v>
      </c>
      <c r="AO34" s="33">
        <f t="shared" si="290"/>
        <v>0</v>
      </c>
      <c r="AP34" s="33">
        <f t="shared" si="290"/>
        <v>0</v>
      </c>
      <c r="AQ34" s="33">
        <f t="shared" si="290"/>
        <v>0</v>
      </c>
      <c r="AR34" s="33">
        <f t="shared" si="290"/>
        <v>16250</v>
      </c>
      <c r="AS34" s="33">
        <f t="shared" si="290"/>
        <v>6500</v>
      </c>
      <c r="AT34" s="33">
        <f t="shared" si="290"/>
        <v>0</v>
      </c>
      <c r="AU34" s="33">
        <f t="shared" si="290"/>
        <v>0</v>
      </c>
      <c r="AV34" s="47" t="e">
        <f t="shared" si="290"/>
        <v>#DIV/0!</v>
      </c>
      <c r="AW34" s="47" t="e">
        <f t="shared" si="290"/>
        <v>#DIV/0!</v>
      </c>
      <c r="AX34" s="47" t="e">
        <f t="shared" si="290"/>
        <v>#DIV/0!</v>
      </c>
      <c r="AY34"/>
      <c r="AZ34"/>
      <c r="BA34" s="33">
        <f t="shared" ref="BA34:BS34" si="291">SUBTOTAL(9,BA31:BA33)</f>
        <v>0</v>
      </c>
      <c r="BB34" s="33">
        <f t="shared" si="291"/>
        <v>0</v>
      </c>
      <c r="BC34" s="33">
        <f t="shared" si="291"/>
        <v>0</v>
      </c>
      <c r="BD34" s="33">
        <f t="shared" si="291"/>
        <v>0</v>
      </c>
      <c r="BE34" s="33">
        <f t="shared" si="291"/>
        <v>0</v>
      </c>
      <c r="BF34" s="33">
        <f t="shared" si="291"/>
        <v>0</v>
      </c>
      <c r="BG34" s="33">
        <f t="shared" si="291"/>
        <v>0</v>
      </c>
      <c r="BH34" s="33">
        <f t="shared" si="291"/>
        <v>0</v>
      </c>
      <c r="BI34" s="33">
        <f t="shared" si="291"/>
        <v>0</v>
      </c>
      <c r="BJ34" s="33">
        <f t="shared" si="291"/>
        <v>0</v>
      </c>
      <c r="BK34" s="33">
        <f t="shared" si="291"/>
        <v>0</v>
      </c>
      <c r="BL34" s="33">
        <f t="shared" si="291"/>
        <v>0</v>
      </c>
      <c r="BM34" s="33">
        <f t="shared" si="291"/>
        <v>0</v>
      </c>
      <c r="BN34" s="33">
        <f t="shared" si="291"/>
        <v>0</v>
      </c>
      <c r="BO34" s="33">
        <f t="shared" si="291"/>
        <v>0</v>
      </c>
      <c r="BP34" s="33">
        <f t="shared" si="291"/>
        <v>0</v>
      </c>
      <c r="BQ34" s="47" t="e">
        <f t="shared" si="291"/>
        <v>#DIV/0!</v>
      </c>
      <c r="BR34" s="47" t="e">
        <f t="shared" si="291"/>
        <v>#DIV/0!</v>
      </c>
      <c r="BS34" s="47" t="e">
        <f t="shared" si="291"/>
        <v>#DIV/0!</v>
      </c>
      <c r="BT34" s="33">
        <f t="shared" ref="BT34:CL34" si="292">SUBTOTAL(9,BT31:BT33)</f>
        <v>0</v>
      </c>
      <c r="BU34" s="33">
        <f t="shared" si="292"/>
        <v>0</v>
      </c>
      <c r="BV34" s="33">
        <f t="shared" si="292"/>
        <v>0</v>
      </c>
      <c r="BW34" s="33">
        <f t="shared" si="292"/>
        <v>0</v>
      </c>
      <c r="BX34" s="33">
        <f t="shared" si="292"/>
        <v>0</v>
      </c>
      <c r="BY34" s="33">
        <f t="shared" si="292"/>
        <v>0</v>
      </c>
      <c r="BZ34" s="33">
        <f t="shared" si="292"/>
        <v>0</v>
      </c>
      <c r="CA34" s="33">
        <f t="shared" si="292"/>
        <v>0</v>
      </c>
      <c r="CB34" s="33">
        <f t="shared" si="292"/>
        <v>0</v>
      </c>
      <c r="CC34" s="33">
        <f t="shared" si="292"/>
        <v>0</v>
      </c>
      <c r="CD34" s="33">
        <f t="shared" si="292"/>
        <v>0</v>
      </c>
      <c r="CE34" s="33">
        <f t="shared" si="292"/>
        <v>0</v>
      </c>
      <c r="CF34" s="33">
        <f t="shared" si="292"/>
        <v>0</v>
      </c>
      <c r="CG34" s="33">
        <f t="shared" si="292"/>
        <v>0</v>
      </c>
      <c r="CH34" s="33">
        <f t="shared" si="292"/>
        <v>0</v>
      </c>
      <c r="CI34" s="33">
        <f t="shared" si="292"/>
        <v>0</v>
      </c>
      <c r="CJ34" s="60" t="e">
        <f t="shared" si="292"/>
        <v>#DIV/0!</v>
      </c>
      <c r="CK34" s="60" t="e">
        <f t="shared" si="292"/>
        <v>#DIV/0!</v>
      </c>
      <c r="CL34" s="60" t="e">
        <f t="shared" si="292"/>
        <v>#DIV/0!</v>
      </c>
      <c r="CM34" s="33">
        <f t="shared" ref="CM34:DE34" si="293">SUBTOTAL(9,CM31:CM33)</f>
        <v>0</v>
      </c>
      <c r="CN34" s="33">
        <f t="shared" si="293"/>
        <v>0</v>
      </c>
      <c r="CO34" s="33">
        <f t="shared" si="293"/>
        <v>0</v>
      </c>
      <c r="CP34" s="33">
        <f t="shared" si="293"/>
        <v>0</v>
      </c>
      <c r="CQ34" s="33">
        <f t="shared" si="293"/>
        <v>0</v>
      </c>
      <c r="CR34" s="33">
        <f t="shared" si="293"/>
        <v>0</v>
      </c>
      <c r="CS34" s="33">
        <f t="shared" si="293"/>
        <v>0</v>
      </c>
      <c r="CT34" s="33">
        <f t="shared" si="293"/>
        <v>0</v>
      </c>
      <c r="CU34" s="33">
        <f t="shared" si="293"/>
        <v>0</v>
      </c>
      <c r="CV34" s="33">
        <f t="shared" si="293"/>
        <v>0</v>
      </c>
      <c r="CW34" s="33">
        <f t="shared" si="293"/>
        <v>0</v>
      </c>
      <c r="CX34" s="33">
        <f t="shared" si="293"/>
        <v>0</v>
      </c>
      <c r="CY34" s="33">
        <f t="shared" si="293"/>
        <v>0</v>
      </c>
      <c r="CZ34" s="33">
        <f t="shared" si="293"/>
        <v>0</v>
      </c>
      <c r="DA34" s="33">
        <f t="shared" si="293"/>
        <v>56067</v>
      </c>
      <c r="DB34" s="33">
        <f t="shared" si="293"/>
        <v>53590</v>
      </c>
      <c r="DC34" s="60">
        <f t="shared" si="293"/>
        <v>0</v>
      </c>
      <c r="DD34" s="60">
        <f t="shared" si="293"/>
        <v>0</v>
      </c>
      <c r="DE34" s="60">
        <f t="shared" si="293"/>
        <v>0</v>
      </c>
      <c r="DF34" s="33">
        <f t="shared" ref="DF34:DX34" si="294">SUBTOTAL(9,DF31:DF33)</f>
        <v>0</v>
      </c>
      <c r="DG34" s="33">
        <f t="shared" si="294"/>
        <v>0</v>
      </c>
      <c r="DH34" s="33">
        <f t="shared" si="294"/>
        <v>0</v>
      </c>
      <c r="DI34" s="33">
        <f t="shared" si="294"/>
        <v>0</v>
      </c>
      <c r="DJ34" s="33">
        <f t="shared" si="294"/>
        <v>0</v>
      </c>
      <c r="DK34" s="33">
        <f t="shared" si="294"/>
        <v>0</v>
      </c>
      <c r="DL34" s="33">
        <f t="shared" si="294"/>
        <v>0</v>
      </c>
      <c r="DM34" s="33">
        <f t="shared" si="294"/>
        <v>0</v>
      </c>
      <c r="DN34" s="33">
        <f t="shared" si="294"/>
        <v>0</v>
      </c>
      <c r="DO34" s="33">
        <f t="shared" si="294"/>
        <v>0</v>
      </c>
      <c r="DP34" s="33">
        <f t="shared" si="294"/>
        <v>0</v>
      </c>
      <c r="DQ34" s="33">
        <f t="shared" si="294"/>
        <v>0</v>
      </c>
      <c r="DR34" s="33">
        <f t="shared" si="294"/>
        <v>0</v>
      </c>
      <c r="DS34" s="33">
        <f t="shared" si="294"/>
        <v>0</v>
      </c>
      <c r="DT34" s="33">
        <f t="shared" si="294"/>
        <v>0</v>
      </c>
      <c r="DU34" s="33">
        <f t="shared" si="294"/>
        <v>0</v>
      </c>
      <c r="DV34" s="60" t="e">
        <f t="shared" si="294"/>
        <v>#DIV/0!</v>
      </c>
      <c r="DW34" s="60" t="e">
        <f t="shared" si="294"/>
        <v>#DIV/0!</v>
      </c>
      <c r="DX34" s="60" t="e">
        <f t="shared" si="294"/>
        <v>#DIV/0!</v>
      </c>
      <c r="DY34" s="33">
        <f t="shared" ref="DY34:EQ34" si="295">SUBTOTAL(9,DY31:DY33)</f>
        <v>0</v>
      </c>
      <c r="DZ34" s="33">
        <f t="shared" si="295"/>
        <v>0</v>
      </c>
      <c r="EA34" s="33">
        <f t="shared" si="295"/>
        <v>0</v>
      </c>
      <c r="EB34" s="33">
        <f t="shared" si="295"/>
        <v>0</v>
      </c>
      <c r="EC34" s="33">
        <f t="shared" si="295"/>
        <v>0</v>
      </c>
      <c r="ED34" s="33">
        <f t="shared" si="295"/>
        <v>0</v>
      </c>
      <c r="EE34" s="33">
        <f t="shared" si="295"/>
        <v>0</v>
      </c>
      <c r="EF34" s="33">
        <f t="shared" si="295"/>
        <v>0</v>
      </c>
      <c r="EG34" s="33">
        <f t="shared" si="295"/>
        <v>0</v>
      </c>
      <c r="EH34" s="33">
        <f t="shared" si="295"/>
        <v>0</v>
      </c>
      <c r="EI34" s="33">
        <f t="shared" si="295"/>
        <v>0</v>
      </c>
      <c r="EJ34" s="33">
        <f t="shared" si="295"/>
        <v>0</v>
      </c>
      <c r="EK34" s="33">
        <f t="shared" si="295"/>
        <v>0</v>
      </c>
      <c r="EL34" s="33">
        <f t="shared" si="295"/>
        <v>0</v>
      </c>
      <c r="EM34" s="33">
        <f t="shared" si="295"/>
        <v>0</v>
      </c>
      <c r="EN34" s="33">
        <f t="shared" si="295"/>
        <v>0</v>
      </c>
      <c r="EO34" s="60" t="e">
        <f t="shared" si="295"/>
        <v>#DIV/0!</v>
      </c>
      <c r="EP34" s="60" t="e">
        <f t="shared" si="295"/>
        <v>#DIV/0!</v>
      </c>
      <c r="EQ34" s="60" t="e">
        <f t="shared" si="295"/>
        <v>#DIV/0!</v>
      </c>
    </row>
    <row r="35" spans="1:147" x14ac:dyDescent="0.25">
      <c r="A35" s="25">
        <v>1409</v>
      </c>
      <c r="B35" s="6">
        <v>600171744</v>
      </c>
      <c r="C35" s="26">
        <v>60252537</v>
      </c>
      <c r="D35" s="27" t="s">
        <v>110</v>
      </c>
      <c r="E35" s="6">
        <v>3121</v>
      </c>
      <c r="F35" s="6" t="s">
        <v>18</v>
      </c>
      <c r="G35" s="6" t="s">
        <v>19</v>
      </c>
      <c r="H35" s="40">
        <f>I35+P35</f>
        <v>580320</v>
      </c>
      <c r="I35" s="40">
        <f>K35+L35+M35+N35+O35</f>
        <v>332820</v>
      </c>
      <c r="J35" s="5">
        <v>12</v>
      </c>
      <c r="K35" s="9">
        <v>316320</v>
      </c>
      <c r="L35" s="9"/>
      <c r="M35" s="9">
        <v>16500</v>
      </c>
      <c r="N35" s="9"/>
      <c r="O35" s="9"/>
      <c r="P35" s="40">
        <f>Q35+R35+S35</f>
        <v>247500</v>
      </c>
      <c r="Q35" s="9"/>
      <c r="R35" s="9">
        <v>247500</v>
      </c>
      <c r="S35" s="9"/>
      <c r="T35" s="68">
        <f>(L35+M35+N35)*-1</f>
        <v>-16500</v>
      </c>
      <c r="U35" s="68">
        <f>(Q35+R35)*-1</f>
        <v>-247500</v>
      </c>
      <c r="V35" s="9">
        <f>ROUND(T35*0.65,0)</f>
        <v>-10725</v>
      </c>
      <c r="W35" s="9">
        <f>ROUND(U35*0.65,0)</f>
        <v>-160875</v>
      </c>
      <c r="X35" s="9">
        <v>55392</v>
      </c>
      <c r="Y35" s="9">
        <v>29600</v>
      </c>
      <c r="Z35" s="73">
        <f t="shared" ref="Z35:Z36" si="296">IF(T35=0,0,ROUND((T35+L35)/X35/12,2))</f>
        <v>-0.02</v>
      </c>
      <c r="AA35" s="73">
        <f t="shared" ref="AA35:AA36" si="297">IF(U35=0,0,ROUND((U35+Q35)/Y35/12,2))</f>
        <v>-0.7</v>
      </c>
      <c r="AB35" s="73">
        <f>Z35+AA35</f>
        <v>-0.72</v>
      </c>
      <c r="AC35" s="73">
        <f t="shared" ref="AC35:AC36" si="298">ROUND(Z35*0.65,2)</f>
        <v>-0.01</v>
      </c>
      <c r="AD35" s="73">
        <f t="shared" ref="AD35:AD36" si="299">ROUND(AA35*0.65,2)</f>
        <v>-0.46</v>
      </c>
      <c r="AE35" s="46">
        <f>AC35+AD35</f>
        <v>-0.47000000000000003</v>
      </c>
      <c r="AF35" s="40">
        <f>AG35+AN35</f>
        <v>0</v>
      </c>
      <c r="AG35" s="40">
        <f>AI35+AJ35+AK35+AL35+AM35</f>
        <v>0</v>
      </c>
      <c r="AH35" s="5"/>
      <c r="AI35" s="9"/>
      <c r="AJ35" s="9"/>
      <c r="AK35" s="9"/>
      <c r="AL35" s="9"/>
      <c r="AM35" s="9"/>
      <c r="AN35" s="40">
        <f>AO35+AP35+AQ35</f>
        <v>0</v>
      </c>
      <c r="AO35" s="9"/>
      <c r="AP35" s="9"/>
      <c r="AQ35" s="9"/>
      <c r="AR35" s="85">
        <f>((AL35+AK35+AJ35)-((V35)*-1))*-1</f>
        <v>10725</v>
      </c>
      <c r="AS35" s="85">
        <f>((AO35+AP35)-((W35)*-1))*-1</f>
        <v>160875</v>
      </c>
      <c r="AT35" s="9"/>
      <c r="AU35" s="9"/>
      <c r="AV35" s="90" t="e">
        <f t="shared" ref="AV35" si="300">ROUND((AY35/AT35/10)+(AC35),2)*-1</f>
        <v>#DIV/0!</v>
      </c>
      <c r="AW35" s="90" t="e">
        <f t="shared" ref="AW35" si="301">ROUND((AZ35/AU35/10)+AD35,2)*-1</f>
        <v>#DIV/0!</v>
      </c>
      <c r="AX35" s="90" t="e">
        <f>AV35+AW35</f>
        <v>#DIV/0!</v>
      </c>
      <c r="AY35" s="92">
        <f t="shared" ref="AY35:AY36" si="302">AK35+AL35</f>
        <v>0</v>
      </c>
      <c r="AZ35" s="92">
        <f t="shared" ref="AZ35:AZ36" si="303">AP35</f>
        <v>0</v>
      </c>
      <c r="BA35" s="93">
        <f>BB35+BI35</f>
        <v>0</v>
      </c>
      <c r="BB35" s="93">
        <f>BD35+BE35+BF35+BG35+BH35</f>
        <v>0</v>
      </c>
      <c r="BC35" s="94"/>
      <c r="BD35" s="85"/>
      <c r="BE35" s="85"/>
      <c r="BF35" s="85"/>
      <c r="BG35" s="85"/>
      <c r="BH35" s="85"/>
      <c r="BI35" s="93">
        <f>BJ35+BK35+BL35</f>
        <v>0</v>
      </c>
      <c r="BJ35" s="85"/>
      <c r="BK35" s="85"/>
      <c r="BL35" s="85"/>
      <c r="BM35" s="85">
        <f t="shared" ref="BM35:BM36" si="304">(BE35+BF35+BG35)-(AJ35+AK35+AL35)</f>
        <v>0</v>
      </c>
      <c r="BN35" s="85">
        <f t="shared" ref="BN35:BN36" si="305">(BJ35+BK35)-(AO35+AP35)</f>
        <v>0</v>
      </c>
      <c r="BO35" s="9"/>
      <c r="BP35" s="9"/>
      <c r="BQ35" s="90" t="e">
        <f t="shared" ref="BQ35" si="306">ROUND(((BF35+BG35)-(AK35+AL35))/BO35/10,2)*-1</f>
        <v>#DIV/0!</v>
      </c>
      <c r="BR35" s="90" t="e">
        <f t="shared" ref="BR35" si="307">ROUND(((BK35-AP35)/BP35/10),2)*-1</f>
        <v>#DIV/0!</v>
      </c>
      <c r="BS35" s="90" t="e">
        <f>BQ35+BR35</f>
        <v>#DIV/0!</v>
      </c>
      <c r="BT35" s="93">
        <f>BU35+CB35</f>
        <v>265000</v>
      </c>
      <c r="BU35" s="93">
        <f>BW35+BX35+BY35+BZ35+CA35</f>
        <v>0</v>
      </c>
      <c r="BV35" s="94"/>
      <c r="BW35" s="85"/>
      <c r="BX35" s="82"/>
      <c r="BY35" s="82"/>
      <c r="BZ35" s="82"/>
      <c r="CA35" s="82"/>
      <c r="CB35" s="80">
        <v>265000</v>
      </c>
      <c r="CC35" s="82"/>
      <c r="CD35" s="82"/>
      <c r="CE35" s="82"/>
      <c r="CF35" s="85">
        <f t="shared" ref="CF35:CF36" si="308">(BX35+BY35+BZ35)-(BE35+BF35+BG35)</f>
        <v>0</v>
      </c>
      <c r="CG35" s="85">
        <f t="shared" ref="CG35:CG36" si="309">(CC35+CD35)-(BJ35+BK35)</f>
        <v>0</v>
      </c>
      <c r="CH35" s="9"/>
      <c r="CI35" s="9"/>
      <c r="CJ35" s="96" t="e">
        <f t="shared" ref="CJ35" si="310">ROUND(((BY35+BZ35)-(BF35+BG35))/CH35/10,2)*-1</f>
        <v>#DIV/0!</v>
      </c>
      <c r="CK35" s="96" t="e">
        <f t="shared" ref="CK35" si="311">ROUND(((CD35-BK35)/CI35/10),2)*-1</f>
        <v>#DIV/0!</v>
      </c>
      <c r="CL35" s="96" t="e">
        <f>CJ35+CK35</f>
        <v>#DIV/0!</v>
      </c>
      <c r="CM35" s="93">
        <f>CN35+CU35</f>
        <v>265000</v>
      </c>
      <c r="CN35" s="93">
        <f>CP35+CQ35+CR35+CS35+CT35</f>
        <v>0</v>
      </c>
      <c r="CO35" s="94"/>
      <c r="CP35" s="85"/>
      <c r="CQ35" s="85"/>
      <c r="CR35" s="85"/>
      <c r="CS35" s="85"/>
      <c r="CT35" s="85"/>
      <c r="CU35" s="93">
        <v>265000</v>
      </c>
      <c r="CV35" s="85"/>
      <c r="CW35" s="85"/>
      <c r="CX35" s="85"/>
      <c r="CY35" s="85">
        <f t="shared" ref="CY35:CY36" si="312">(CQ35+CR35+CS35)-(BX35+BY35+BZ35)</f>
        <v>0</v>
      </c>
      <c r="CZ35" s="85">
        <f t="shared" ref="CZ35:CZ36" si="313">(CV35+CW35)-(CC35+CD35)</f>
        <v>0</v>
      </c>
      <c r="DA35" s="9">
        <v>56067</v>
      </c>
      <c r="DB35" s="9">
        <v>27130</v>
      </c>
      <c r="DC35" s="96">
        <f t="shared" ref="DC35" si="314">ROUND(((CR35+CS35)-(BY35+BZ35))/DA35/10,2)*-1</f>
        <v>0</v>
      </c>
      <c r="DD35" s="96">
        <f t="shared" ref="DD35" si="315">ROUND(((CW35-CD35)/DB35/10),2)*-1</f>
        <v>0</v>
      </c>
      <c r="DE35" s="96">
        <f>DC35+DD35</f>
        <v>0</v>
      </c>
      <c r="DF35" s="93">
        <f>DG35+DN35</f>
        <v>0</v>
      </c>
      <c r="DG35" s="93">
        <f>DI35+DJ35+DK35+DL35+DM35</f>
        <v>0</v>
      </c>
      <c r="DH35" s="94"/>
      <c r="DI35" s="85"/>
      <c r="DJ35" s="85"/>
      <c r="DK35" s="85"/>
      <c r="DL35" s="85"/>
      <c r="DM35" s="85"/>
      <c r="DN35" s="93">
        <f t="shared" ref="DN35:DN36" si="316">DO35+DP35+DQ35</f>
        <v>0</v>
      </c>
      <c r="DO35" s="85"/>
      <c r="DP35" s="82"/>
      <c r="DQ35" s="85"/>
      <c r="DR35" s="85">
        <f t="shared" ref="DR35:DR36" si="317">(DJ35+DK35+DL35)-(CQ35+CR35+CS35)</f>
        <v>0</v>
      </c>
      <c r="DS35" s="85">
        <f t="shared" ref="DS35:DS36" si="318">(DO35+DP35)-(CV35+CW35)</f>
        <v>0</v>
      </c>
      <c r="DT35" s="9"/>
      <c r="DU35" s="9"/>
      <c r="DV35" s="96" t="e">
        <f t="shared" ref="DV35" si="319">ROUND(((DK35+DL35)-(CR35+CS35))/DT35/10,2)*-1</f>
        <v>#DIV/0!</v>
      </c>
      <c r="DW35" s="96" t="e">
        <f t="shared" ref="DW35" si="320">ROUND(((DP35-CW35)/DU35/10),2)*-1</f>
        <v>#DIV/0!</v>
      </c>
      <c r="DX35" s="96" t="e">
        <f>DV35+DW35</f>
        <v>#DIV/0!</v>
      </c>
      <c r="DY35" s="93">
        <f>DZ35+EG35</f>
        <v>0</v>
      </c>
      <c r="DZ35" s="93">
        <f>EB35+EC35+ED35+EE35+EF35</f>
        <v>0</v>
      </c>
      <c r="EA35" s="94"/>
      <c r="EB35" s="85"/>
      <c r="EC35" s="85"/>
      <c r="ED35" s="85"/>
      <c r="EE35" s="85"/>
      <c r="EF35" s="85"/>
      <c r="EG35" s="93">
        <f t="shared" ref="EG35:EG36" si="321">EH35+EI35+EJ35</f>
        <v>0</v>
      </c>
      <c r="EH35" s="85"/>
      <c r="EI35" s="85"/>
      <c r="EJ35" s="85"/>
      <c r="EK35" s="85">
        <f t="shared" ref="EK35:EK36" si="322">(EC35+ED35+EE35)-(DJ35+DK35+DL35)</f>
        <v>0</v>
      </c>
      <c r="EL35" s="85">
        <f t="shared" ref="EL35:EL36" si="323">(EH35+EI35)-(DO35+DP35)</f>
        <v>0</v>
      </c>
      <c r="EM35" s="9"/>
      <c r="EN35" s="9"/>
      <c r="EO35" s="96" t="e">
        <f t="shared" ref="EO35" si="324">ROUND(((ED35+EE35)-(DK35+DL35))/EM35/10,2)*-1</f>
        <v>#DIV/0!</v>
      </c>
      <c r="EP35" s="96" t="e">
        <f t="shared" ref="EP35" si="325">ROUND(((EI35-DP35)/EN35/10),2)*-1</f>
        <v>#DIV/0!</v>
      </c>
      <c r="EQ35" s="96" t="e">
        <f>EO35+EP35</f>
        <v>#DIV/0!</v>
      </c>
    </row>
    <row r="36" spans="1:147" x14ac:dyDescent="0.25">
      <c r="A36" s="5">
        <v>1409</v>
      </c>
      <c r="B36" s="2">
        <v>600171744</v>
      </c>
      <c r="C36" s="7">
        <v>60252537</v>
      </c>
      <c r="D36" s="8" t="s">
        <v>110</v>
      </c>
      <c r="E36" s="19">
        <v>3121</v>
      </c>
      <c r="F36" s="19" t="s">
        <v>109</v>
      </c>
      <c r="G36" s="19" t="s">
        <v>95</v>
      </c>
      <c r="H36" s="40">
        <f>I36+P36</f>
        <v>0</v>
      </c>
      <c r="I36" s="40">
        <f>K36+L36+M36+N36+O36</f>
        <v>0</v>
      </c>
      <c r="J36" s="5"/>
      <c r="K36" s="9"/>
      <c r="L36" s="9"/>
      <c r="M36" s="9"/>
      <c r="N36" s="9"/>
      <c r="O36" s="9"/>
      <c r="P36" s="40">
        <f>Q36+R36+S36</f>
        <v>0</v>
      </c>
      <c r="Q36" s="9"/>
      <c r="R36" s="9"/>
      <c r="S36" s="9"/>
      <c r="T36" s="68">
        <f>(L36+M36+N36)*-1</f>
        <v>0</v>
      </c>
      <c r="U36" s="68">
        <f>(Q36+R36)*-1</f>
        <v>0</v>
      </c>
      <c r="V36" s="9">
        <f>ROUND(T36*0.65,0)</f>
        <v>0</v>
      </c>
      <c r="W36" s="9">
        <f>ROUND(U36*0.65,0)</f>
        <v>0</v>
      </c>
      <c r="X36" s="45" t="s">
        <v>219</v>
      </c>
      <c r="Y36" s="45" t="s">
        <v>219</v>
      </c>
      <c r="Z36" s="73">
        <f t="shared" si="296"/>
        <v>0</v>
      </c>
      <c r="AA36" s="73">
        <f t="shared" si="297"/>
        <v>0</v>
      </c>
      <c r="AB36" s="73">
        <f>Z36+AA36</f>
        <v>0</v>
      </c>
      <c r="AC36" s="73">
        <f t="shared" si="298"/>
        <v>0</v>
      </c>
      <c r="AD36" s="73">
        <f t="shared" si="299"/>
        <v>0</v>
      </c>
      <c r="AE36" s="46">
        <f>AC36+AD36</f>
        <v>0</v>
      </c>
      <c r="AF36" s="40">
        <f>AG36+AN36</f>
        <v>0</v>
      </c>
      <c r="AG36" s="40">
        <f>AI36+AJ36+AK36+AL36+AM36</f>
        <v>0</v>
      </c>
      <c r="AH36" s="5"/>
      <c r="AI36" s="9"/>
      <c r="AJ36" s="9"/>
      <c r="AK36" s="9"/>
      <c r="AL36" s="9"/>
      <c r="AM36" s="9"/>
      <c r="AN36" s="40">
        <f>AO36+AP36+AQ36</f>
        <v>0</v>
      </c>
      <c r="AO36" s="9"/>
      <c r="AP36" s="9"/>
      <c r="AQ36" s="9"/>
      <c r="AR36" s="85">
        <f>((AL36+AK36+AJ36)-((V36)*-1))*-1</f>
        <v>0</v>
      </c>
      <c r="AS36" s="85">
        <f>((AO36+AP36)-((W36)*-1))*-1</f>
        <v>0</v>
      </c>
      <c r="AT36" s="45" t="s">
        <v>219</v>
      </c>
      <c r="AU36" s="45" t="s">
        <v>219</v>
      </c>
      <c r="AV36" s="90">
        <v>0</v>
      </c>
      <c r="AW36" s="90">
        <v>0</v>
      </c>
      <c r="AX36" s="90">
        <f>AV36+AW36</f>
        <v>0</v>
      </c>
      <c r="AY36" s="92">
        <f t="shared" si="302"/>
        <v>0</v>
      </c>
      <c r="AZ36" s="92">
        <f t="shared" si="303"/>
        <v>0</v>
      </c>
      <c r="BA36" s="93">
        <f>BB36+BI36</f>
        <v>0</v>
      </c>
      <c r="BB36" s="93">
        <f>BD36+BE36+BF36+BG36+BH36</f>
        <v>0</v>
      </c>
      <c r="BC36" s="94"/>
      <c r="BD36" s="85"/>
      <c r="BE36" s="85"/>
      <c r="BF36" s="85"/>
      <c r="BG36" s="85"/>
      <c r="BH36" s="85"/>
      <c r="BI36" s="93">
        <f>BJ36+BK36+BL36</f>
        <v>0</v>
      </c>
      <c r="BJ36" s="85"/>
      <c r="BK36" s="85"/>
      <c r="BL36" s="85"/>
      <c r="BM36" s="85">
        <f t="shared" si="304"/>
        <v>0</v>
      </c>
      <c r="BN36" s="85">
        <f t="shared" si="305"/>
        <v>0</v>
      </c>
      <c r="BO36" s="45" t="s">
        <v>219</v>
      </c>
      <c r="BP36" s="45" t="s">
        <v>219</v>
      </c>
      <c r="BQ36" s="90">
        <v>0</v>
      </c>
      <c r="BR36" s="90">
        <v>0</v>
      </c>
      <c r="BS36" s="90">
        <f>BQ36+BR36</f>
        <v>0</v>
      </c>
      <c r="BT36" s="93">
        <f>BU36+CB36</f>
        <v>0</v>
      </c>
      <c r="BU36" s="93">
        <f>BW36+BX36+BY36+BZ36+CA36</f>
        <v>0</v>
      </c>
      <c r="BV36" s="81"/>
      <c r="BW36" s="82"/>
      <c r="BX36" s="82"/>
      <c r="BY36" s="82"/>
      <c r="BZ36" s="82"/>
      <c r="CA36" s="82"/>
      <c r="CB36" s="80">
        <v>0</v>
      </c>
      <c r="CC36" s="82"/>
      <c r="CD36" s="82"/>
      <c r="CE36" s="82"/>
      <c r="CF36" s="85">
        <f t="shared" si="308"/>
        <v>0</v>
      </c>
      <c r="CG36" s="85">
        <f t="shared" si="309"/>
        <v>0</v>
      </c>
      <c r="CH36" s="45" t="s">
        <v>219</v>
      </c>
      <c r="CI36" s="45" t="s">
        <v>219</v>
      </c>
      <c r="CJ36" s="96">
        <v>0</v>
      </c>
      <c r="CK36" s="96">
        <v>0</v>
      </c>
      <c r="CL36" s="96">
        <f>CJ36+CK36</f>
        <v>0</v>
      </c>
      <c r="CM36" s="93">
        <f>CN36+CU36</f>
        <v>0</v>
      </c>
      <c r="CN36" s="93">
        <f>CP36+CQ36+CR36+CS36+CT36</f>
        <v>0</v>
      </c>
      <c r="CO36" s="94"/>
      <c r="CP36" s="85"/>
      <c r="CQ36" s="85"/>
      <c r="CR36" s="85"/>
      <c r="CS36" s="85"/>
      <c r="CT36" s="85"/>
      <c r="CU36" s="93">
        <v>0</v>
      </c>
      <c r="CV36" s="85"/>
      <c r="CW36" s="85"/>
      <c r="CX36" s="85"/>
      <c r="CY36" s="85">
        <f t="shared" si="312"/>
        <v>0</v>
      </c>
      <c r="CZ36" s="85">
        <f t="shared" si="313"/>
        <v>0</v>
      </c>
      <c r="DA36" s="45" t="s">
        <v>219</v>
      </c>
      <c r="DB36" s="45" t="s">
        <v>219</v>
      </c>
      <c r="DC36" s="96">
        <v>0</v>
      </c>
      <c r="DD36" s="96">
        <v>0</v>
      </c>
      <c r="DE36" s="96">
        <f>DC36+DD36</f>
        <v>0</v>
      </c>
      <c r="DF36" s="93">
        <f>DG36+DN36</f>
        <v>0</v>
      </c>
      <c r="DG36" s="93">
        <f>DI36+DJ36+DK36+DL36+DM36</f>
        <v>0</v>
      </c>
      <c r="DH36" s="94"/>
      <c r="DI36" s="85"/>
      <c r="DJ36" s="85"/>
      <c r="DK36" s="85"/>
      <c r="DL36" s="85"/>
      <c r="DM36" s="85"/>
      <c r="DN36" s="93">
        <f t="shared" si="316"/>
        <v>0</v>
      </c>
      <c r="DO36" s="85"/>
      <c r="DP36" s="85"/>
      <c r="DQ36" s="85"/>
      <c r="DR36" s="85">
        <f t="shared" si="317"/>
        <v>0</v>
      </c>
      <c r="DS36" s="85">
        <f t="shared" si="318"/>
        <v>0</v>
      </c>
      <c r="DT36" s="45" t="s">
        <v>219</v>
      </c>
      <c r="DU36" s="45" t="s">
        <v>219</v>
      </c>
      <c r="DV36" s="96">
        <v>0</v>
      </c>
      <c r="DW36" s="96">
        <v>0</v>
      </c>
      <c r="DX36" s="96">
        <f>DV36+DW36</f>
        <v>0</v>
      </c>
      <c r="DY36" s="93">
        <f>DZ36+EG36</f>
        <v>0</v>
      </c>
      <c r="DZ36" s="93">
        <f>EB36+EC36+ED36+EE36+EF36</f>
        <v>0</v>
      </c>
      <c r="EA36" s="94"/>
      <c r="EB36" s="85"/>
      <c r="EC36" s="85"/>
      <c r="ED36" s="85"/>
      <c r="EE36" s="85"/>
      <c r="EF36" s="85"/>
      <c r="EG36" s="93">
        <f t="shared" si="321"/>
        <v>0</v>
      </c>
      <c r="EH36" s="85"/>
      <c r="EI36" s="85"/>
      <c r="EJ36" s="85"/>
      <c r="EK36" s="85">
        <f t="shared" si="322"/>
        <v>0</v>
      </c>
      <c r="EL36" s="85">
        <f t="shared" si="323"/>
        <v>0</v>
      </c>
      <c r="EM36" s="45" t="s">
        <v>219</v>
      </c>
      <c r="EN36" s="45" t="s">
        <v>219</v>
      </c>
      <c r="EO36" s="96">
        <v>0</v>
      </c>
      <c r="EP36" s="96">
        <v>0</v>
      </c>
      <c r="EQ36" s="96">
        <f>EO36+EP36</f>
        <v>0</v>
      </c>
    </row>
    <row r="37" spans="1:147" x14ac:dyDescent="0.25">
      <c r="A37" s="29"/>
      <c r="B37" s="30"/>
      <c r="C37" s="31"/>
      <c r="D37" s="32" t="s">
        <v>151</v>
      </c>
      <c r="E37" s="34"/>
      <c r="F37" s="34"/>
      <c r="G37" s="34"/>
      <c r="H37" s="33">
        <f t="shared" ref="H37:AE37" si="326">SUBTOTAL(9,H35:H36)</f>
        <v>580320</v>
      </c>
      <c r="I37" s="33">
        <f t="shared" si="326"/>
        <v>332820</v>
      </c>
      <c r="J37" s="33">
        <f t="shared" si="326"/>
        <v>12</v>
      </c>
      <c r="K37" s="33">
        <f t="shared" si="326"/>
        <v>316320</v>
      </c>
      <c r="L37" s="33">
        <f t="shared" si="326"/>
        <v>0</v>
      </c>
      <c r="M37" s="33">
        <f t="shared" si="326"/>
        <v>16500</v>
      </c>
      <c r="N37" s="33">
        <f t="shared" si="326"/>
        <v>0</v>
      </c>
      <c r="O37" s="33">
        <f t="shared" si="326"/>
        <v>0</v>
      </c>
      <c r="P37" s="33">
        <f t="shared" si="326"/>
        <v>247500</v>
      </c>
      <c r="Q37" s="33">
        <f t="shared" si="326"/>
        <v>0</v>
      </c>
      <c r="R37" s="33">
        <f t="shared" si="326"/>
        <v>247500</v>
      </c>
      <c r="S37" s="33">
        <f t="shared" si="326"/>
        <v>0</v>
      </c>
      <c r="T37" s="33">
        <f t="shared" si="326"/>
        <v>-16500</v>
      </c>
      <c r="U37" s="33">
        <f t="shared" si="326"/>
        <v>-247500</v>
      </c>
      <c r="V37" s="33">
        <f t="shared" si="326"/>
        <v>-10725</v>
      </c>
      <c r="W37" s="33">
        <f t="shared" si="326"/>
        <v>-160875</v>
      </c>
      <c r="X37" s="33">
        <f t="shared" si="326"/>
        <v>55392</v>
      </c>
      <c r="Y37" s="33">
        <f t="shared" si="326"/>
        <v>29600</v>
      </c>
      <c r="Z37" s="47">
        <f t="shared" si="326"/>
        <v>-0.02</v>
      </c>
      <c r="AA37" s="47">
        <f t="shared" si="326"/>
        <v>-0.7</v>
      </c>
      <c r="AB37" s="47">
        <f t="shared" si="326"/>
        <v>-0.72</v>
      </c>
      <c r="AC37" s="47">
        <f t="shared" si="326"/>
        <v>-0.01</v>
      </c>
      <c r="AD37" s="47">
        <f t="shared" si="326"/>
        <v>-0.46</v>
      </c>
      <c r="AE37" s="47">
        <f t="shared" si="326"/>
        <v>-0.47000000000000003</v>
      </c>
      <c r="AF37" s="33">
        <f t="shared" ref="AF37:AX37" si="327">SUBTOTAL(9,AF35:AF36)</f>
        <v>0</v>
      </c>
      <c r="AG37" s="33">
        <f t="shared" si="327"/>
        <v>0</v>
      </c>
      <c r="AH37" s="33">
        <f t="shared" si="327"/>
        <v>0</v>
      </c>
      <c r="AI37" s="33">
        <f t="shared" si="327"/>
        <v>0</v>
      </c>
      <c r="AJ37" s="33">
        <f t="shared" si="327"/>
        <v>0</v>
      </c>
      <c r="AK37" s="33">
        <f t="shared" si="327"/>
        <v>0</v>
      </c>
      <c r="AL37" s="33">
        <f t="shared" si="327"/>
        <v>0</v>
      </c>
      <c r="AM37" s="33">
        <f t="shared" si="327"/>
        <v>0</v>
      </c>
      <c r="AN37" s="33">
        <f t="shared" si="327"/>
        <v>0</v>
      </c>
      <c r="AO37" s="33">
        <f t="shared" si="327"/>
        <v>0</v>
      </c>
      <c r="AP37" s="33">
        <f t="shared" si="327"/>
        <v>0</v>
      </c>
      <c r="AQ37" s="33">
        <f t="shared" si="327"/>
        <v>0</v>
      </c>
      <c r="AR37" s="33">
        <f t="shared" si="327"/>
        <v>10725</v>
      </c>
      <c r="AS37" s="33">
        <f t="shared" si="327"/>
        <v>160875</v>
      </c>
      <c r="AT37" s="33">
        <f t="shared" si="327"/>
        <v>0</v>
      </c>
      <c r="AU37" s="33">
        <f t="shared" si="327"/>
        <v>0</v>
      </c>
      <c r="AV37" s="47" t="e">
        <f t="shared" si="327"/>
        <v>#DIV/0!</v>
      </c>
      <c r="AW37" s="47" t="e">
        <f t="shared" si="327"/>
        <v>#DIV/0!</v>
      </c>
      <c r="AX37" s="47" t="e">
        <f t="shared" si="327"/>
        <v>#DIV/0!</v>
      </c>
      <c r="AY37"/>
      <c r="AZ37"/>
      <c r="BA37" s="33">
        <f t="shared" ref="BA37:BS37" si="328">SUBTOTAL(9,BA35:BA36)</f>
        <v>0</v>
      </c>
      <c r="BB37" s="33">
        <f t="shared" si="328"/>
        <v>0</v>
      </c>
      <c r="BC37" s="33">
        <f t="shared" si="328"/>
        <v>0</v>
      </c>
      <c r="BD37" s="33">
        <f t="shared" si="328"/>
        <v>0</v>
      </c>
      <c r="BE37" s="33">
        <f t="shared" si="328"/>
        <v>0</v>
      </c>
      <c r="BF37" s="33">
        <f t="shared" si="328"/>
        <v>0</v>
      </c>
      <c r="BG37" s="33">
        <f t="shared" si="328"/>
        <v>0</v>
      </c>
      <c r="BH37" s="33">
        <f t="shared" si="328"/>
        <v>0</v>
      </c>
      <c r="BI37" s="33">
        <f t="shared" si="328"/>
        <v>0</v>
      </c>
      <c r="BJ37" s="33">
        <f t="shared" si="328"/>
        <v>0</v>
      </c>
      <c r="BK37" s="33">
        <f t="shared" si="328"/>
        <v>0</v>
      </c>
      <c r="BL37" s="33">
        <f t="shared" si="328"/>
        <v>0</v>
      </c>
      <c r="BM37" s="33">
        <f t="shared" si="328"/>
        <v>0</v>
      </c>
      <c r="BN37" s="33">
        <f t="shared" si="328"/>
        <v>0</v>
      </c>
      <c r="BO37" s="33">
        <f t="shared" si="328"/>
        <v>0</v>
      </c>
      <c r="BP37" s="33">
        <f t="shared" si="328"/>
        <v>0</v>
      </c>
      <c r="BQ37" s="47" t="e">
        <f t="shared" si="328"/>
        <v>#DIV/0!</v>
      </c>
      <c r="BR37" s="47" t="e">
        <f t="shared" si="328"/>
        <v>#DIV/0!</v>
      </c>
      <c r="BS37" s="47" t="e">
        <f t="shared" si="328"/>
        <v>#DIV/0!</v>
      </c>
      <c r="BT37" s="33">
        <f t="shared" ref="BT37:CL37" si="329">SUBTOTAL(9,BT35:BT36)</f>
        <v>265000</v>
      </c>
      <c r="BU37" s="33">
        <f t="shared" si="329"/>
        <v>0</v>
      </c>
      <c r="BV37" s="33">
        <f t="shared" si="329"/>
        <v>0</v>
      </c>
      <c r="BW37" s="33">
        <f t="shared" si="329"/>
        <v>0</v>
      </c>
      <c r="BX37" s="33">
        <f t="shared" si="329"/>
        <v>0</v>
      </c>
      <c r="BY37" s="33">
        <f t="shared" si="329"/>
        <v>0</v>
      </c>
      <c r="BZ37" s="33">
        <f t="shared" si="329"/>
        <v>0</v>
      </c>
      <c r="CA37" s="33">
        <f t="shared" si="329"/>
        <v>0</v>
      </c>
      <c r="CB37" s="33">
        <f t="shared" si="329"/>
        <v>265000</v>
      </c>
      <c r="CC37" s="33">
        <f t="shared" si="329"/>
        <v>0</v>
      </c>
      <c r="CD37" s="33">
        <f t="shared" si="329"/>
        <v>0</v>
      </c>
      <c r="CE37" s="33">
        <f t="shared" si="329"/>
        <v>0</v>
      </c>
      <c r="CF37" s="33">
        <f t="shared" si="329"/>
        <v>0</v>
      </c>
      <c r="CG37" s="33">
        <f t="shared" si="329"/>
        <v>0</v>
      </c>
      <c r="CH37" s="33">
        <f t="shared" si="329"/>
        <v>0</v>
      </c>
      <c r="CI37" s="33">
        <f t="shared" si="329"/>
        <v>0</v>
      </c>
      <c r="CJ37" s="60" t="e">
        <f t="shared" si="329"/>
        <v>#DIV/0!</v>
      </c>
      <c r="CK37" s="60" t="e">
        <f t="shared" si="329"/>
        <v>#DIV/0!</v>
      </c>
      <c r="CL37" s="60" t="e">
        <f t="shared" si="329"/>
        <v>#DIV/0!</v>
      </c>
      <c r="CM37" s="33">
        <f t="shared" ref="CM37:DE37" si="330">SUBTOTAL(9,CM35:CM36)</f>
        <v>265000</v>
      </c>
      <c r="CN37" s="33">
        <f t="shared" si="330"/>
        <v>0</v>
      </c>
      <c r="CO37" s="33">
        <f t="shared" si="330"/>
        <v>0</v>
      </c>
      <c r="CP37" s="33">
        <f t="shared" si="330"/>
        <v>0</v>
      </c>
      <c r="CQ37" s="33">
        <f t="shared" si="330"/>
        <v>0</v>
      </c>
      <c r="CR37" s="33">
        <f t="shared" si="330"/>
        <v>0</v>
      </c>
      <c r="CS37" s="33">
        <f t="shared" si="330"/>
        <v>0</v>
      </c>
      <c r="CT37" s="33">
        <f t="shared" si="330"/>
        <v>0</v>
      </c>
      <c r="CU37" s="33">
        <f t="shared" si="330"/>
        <v>265000</v>
      </c>
      <c r="CV37" s="33">
        <f t="shared" si="330"/>
        <v>0</v>
      </c>
      <c r="CW37" s="33">
        <f t="shared" si="330"/>
        <v>0</v>
      </c>
      <c r="CX37" s="33">
        <f t="shared" si="330"/>
        <v>0</v>
      </c>
      <c r="CY37" s="33">
        <f t="shared" si="330"/>
        <v>0</v>
      </c>
      <c r="CZ37" s="33">
        <f t="shared" si="330"/>
        <v>0</v>
      </c>
      <c r="DA37" s="33">
        <f t="shared" si="330"/>
        <v>56067</v>
      </c>
      <c r="DB37" s="33">
        <f t="shared" si="330"/>
        <v>27130</v>
      </c>
      <c r="DC37" s="60">
        <f t="shared" si="330"/>
        <v>0</v>
      </c>
      <c r="DD37" s="60">
        <f t="shared" si="330"/>
        <v>0</v>
      </c>
      <c r="DE37" s="60">
        <f t="shared" si="330"/>
        <v>0</v>
      </c>
      <c r="DF37" s="33">
        <f t="shared" ref="DF37:DX37" si="331">SUBTOTAL(9,DF35:DF36)</f>
        <v>0</v>
      </c>
      <c r="DG37" s="33">
        <f t="shared" si="331"/>
        <v>0</v>
      </c>
      <c r="DH37" s="33">
        <f t="shared" si="331"/>
        <v>0</v>
      </c>
      <c r="DI37" s="33">
        <f t="shared" si="331"/>
        <v>0</v>
      </c>
      <c r="DJ37" s="33">
        <f t="shared" si="331"/>
        <v>0</v>
      </c>
      <c r="DK37" s="33">
        <f t="shared" si="331"/>
        <v>0</v>
      </c>
      <c r="DL37" s="33">
        <f t="shared" si="331"/>
        <v>0</v>
      </c>
      <c r="DM37" s="33">
        <f t="shared" si="331"/>
        <v>0</v>
      </c>
      <c r="DN37" s="33">
        <f t="shared" si="331"/>
        <v>0</v>
      </c>
      <c r="DO37" s="33">
        <f t="shared" si="331"/>
        <v>0</v>
      </c>
      <c r="DP37" s="33">
        <f t="shared" si="331"/>
        <v>0</v>
      </c>
      <c r="DQ37" s="33">
        <f t="shared" si="331"/>
        <v>0</v>
      </c>
      <c r="DR37" s="33">
        <f t="shared" si="331"/>
        <v>0</v>
      </c>
      <c r="DS37" s="33">
        <f t="shared" si="331"/>
        <v>0</v>
      </c>
      <c r="DT37" s="33">
        <f t="shared" si="331"/>
        <v>0</v>
      </c>
      <c r="DU37" s="33">
        <f t="shared" si="331"/>
        <v>0</v>
      </c>
      <c r="DV37" s="60" t="e">
        <f t="shared" si="331"/>
        <v>#DIV/0!</v>
      </c>
      <c r="DW37" s="60" t="e">
        <f t="shared" si="331"/>
        <v>#DIV/0!</v>
      </c>
      <c r="DX37" s="60" t="e">
        <f t="shared" si="331"/>
        <v>#DIV/0!</v>
      </c>
      <c r="DY37" s="33">
        <f t="shared" ref="DY37:EQ37" si="332">SUBTOTAL(9,DY35:DY36)</f>
        <v>0</v>
      </c>
      <c r="DZ37" s="33">
        <f t="shared" si="332"/>
        <v>0</v>
      </c>
      <c r="EA37" s="33">
        <f t="shared" si="332"/>
        <v>0</v>
      </c>
      <c r="EB37" s="33">
        <f t="shared" si="332"/>
        <v>0</v>
      </c>
      <c r="EC37" s="33">
        <f t="shared" si="332"/>
        <v>0</v>
      </c>
      <c r="ED37" s="33">
        <f t="shared" si="332"/>
        <v>0</v>
      </c>
      <c r="EE37" s="33">
        <f t="shared" si="332"/>
        <v>0</v>
      </c>
      <c r="EF37" s="33">
        <f t="shared" si="332"/>
        <v>0</v>
      </c>
      <c r="EG37" s="33">
        <f t="shared" si="332"/>
        <v>0</v>
      </c>
      <c r="EH37" s="33">
        <f t="shared" si="332"/>
        <v>0</v>
      </c>
      <c r="EI37" s="33">
        <f t="shared" si="332"/>
        <v>0</v>
      </c>
      <c r="EJ37" s="33">
        <f t="shared" si="332"/>
        <v>0</v>
      </c>
      <c r="EK37" s="33">
        <f t="shared" si="332"/>
        <v>0</v>
      </c>
      <c r="EL37" s="33">
        <f t="shared" si="332"/>
        <v>0</v>
      </c>
      <c r="EM37" s="33">
        <f t="shared" si="332"/>
        <v>0</v>
      </c>
      <c r="EN37" s="33">
        <f t="shared" si="332"/>
        <v>0</v>
      </c>
      <c r="EO37" s="60" t="e">
        <f t="shared" si="332"/>
        <v>#DIV/0!</v>
      </c>
      <c r="EP37" s="60" t="e">
        <f t="shared" si="332"/>
        <v>#DIV/0!</v>
      </c>
      <c r="EQ37" s="60" t="e">
        <f t="shared" si="332"/>
        <v>#DIV/0!</v>
      </c>
    </row>
    <row r="38" spans="1:147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40">
        <f>I38+P38</f>
        <v>100000</v>
      </c>
      <c r="I38" s="40">
        <f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0">
        <f>Q38+R38+S38</f>
        <v>60000</v>
      </c>
      <c r="Q38" s="9">
        <v>20000</v>
      </c>
      <c r="R38" s="9">
        <v>40000</v>
      </c>
      <c r="S38" s="9"/>
      <c r="T38" s="68">
        <f>(L38+M38+N38)*-1</f>
        <v>-40000</v>
      </c>
      <c r="U38" s="68">
        <f>(Q38+R38)*-1</f>
        <v>-60000</v>
      </c>
      <c r="V38" s="9">
        <f t="shared" ref="V38:W40" si="333">ROUND(T38*0.65,0)</f>
        <v>-26000</v>
      </c>
      <c r="W38" s="9">
        <f t="shared" si="333"/>
        <v>-39000</v>
      </c>
      <c r="X38" s="9">
        <v>55392</v>
      </c>
      <c r="Y38" s="9">
        <v>29600</v>
      </c>
      <c r="Z38" s="73">
        <f t="shared" ref="Z38:Z40" si="334">IF(T38=0,0,ROUND((T38+L38)/X38/12,2))</f>
        <v>-0.03</v>
      </c>
      <c r="AA38" s="73">
        <f t="shared" ref="AA38:AA40" si="335">IF(U38=0,0,ROUND((U38+Q38)/Y38/12,2))</f>
        <v>-0.11</v>
      </c>
      <c r="AB38" s="73">
        <f>Z38+AA38</f>
        <v>-0.14000000000000001</v>
      </c>
      <c r="AC38" s="73">
        <f t="shared" ref="AC38:AC40" si="336">ROUND(Z38*0.65,2)</f>
        <v>-0.02</v>
      </c>
      <c r="AD38" s="73">
        <f t="shared" ref="AD38:AD40" si="337">ROUND(AA38*0.65,2)</f>
        <v>-7.0000000000000007E-2</v>
      </c>
      <c r="AE38" s="46">
        <f>AC38+AD38</f>
        <v>-9.0000000000000011E-2</v>
      </c>
      <c r="AF38" s="40">
        <f>AG38+AN38</f>
        <v>0</v>
      </c>
      <c r="AG38" s="40">
        <f>AI38+AJ38+AK38+AL38+AM38</f>
        <v>0</v>
      </c>
      <c r="AH38" s="5"/>
      <c r="AI38" s="9"/>
      <c r="AJ38" s="9"/>
      <c r="AK38" s="9"/>
      <c r="AL38" s="9"/>
      <c r="AM38" s="9"/>
      <c r="AN38" s="40">
        <f>AO38+AP38+AQ38</f>
        <v>0</v>
      </c>
      <c r="AO38" s="9"/>
      <c r="AP38" s="9"/>
      <c r="AQ38" s="9"/>
      <c r="AR38" s="85">
        <f>((AL38+AK38+AJ38)-((V38)*-1))*-1</f>
        <v>26000</v>
      </c>
      <c r="AS38" s="85">
        <f>((AO38+AP38)-((W38)*-1))*-1</f>
        <v>39000</v>
      </c>
      <c r="AT38" s="9"/>
      <c r="AU38" s="9"/>
      <c r="AV38" s="90" t="e">
        <f t="shared" ref="AV38:AV40" si="338">ROUND((AY38/AT38/10)+(AC38),2)*-1</f>
        <v>#DIV/0!</v>
      </c>
      <c r="AW38" s="90" t="e">
        <f t="shared" ref="AW38:AW40" si="339">ROUND((AZ38/AU38/10)+AD38,2)*-1</f>
        <v>#DIV/0!</v>
      </c>
      <c r="AX38" s="90" t="e">
        <f>AV38+AW38</f>
        <v>#DIV/0!</v>
      </c>
      <c r="AY38" s="92">
        <f t="shared" ref="AY38:AY40" si="340">AK38+AL38</f>
        <v>0</v>
      </c>
      <c r="AZ38" s="92">
        <f t="shared" ref="AZ38:AZ40" si="341">AP38</f>
        <v>0</v>
      </c>
      <c r="BA38" s="93">
        <f>BB38+BI38</f>
        <v>0</v>
      </c>
      <c r="BB38" s="93">
        <f>BD38+BE38+BF38+BG38+BH38</f>
        <v>0</v>
      </c>
      <c r="BC38" s="94"/>
      <c r="BD38" s="85"/>
      <c r="BE38" s="85"/>
      <c r="BF38" s="85"/>
      <c r="BG38" s="85"/>
      <c r="BH38" s="85"/>
      <c r="BI38" s="93">
        <f>BJ38+BK38+BL38</f>
        <v>0</v>
      </c>
      <c r="BJ38" s="85"/>
      <c r="BK38" s="85"/>
      <c r="BL38" s="85"/>
      <c r="BM38" s="85">
        <f t="shared" ref="BM38:BM40" si="342">(BE38+BF38+BG38)-(AJ38+AK38+AL38)</f>
        <v>0</v>
      </c>
      <c r="BN38" s="85">
        <f t="shared" ref="BN38:BN40" si="343">(BJ38+BK38)-(AO38+AP38)</f>
        <v>0</v>
      </c>
      <c r="BO38" s="9"/>
      <c r="BP38" s="9"/>
      <c r="BQ38" s="90" t="e">
        <f t="shared" ref="BQ38:BQ40" si="344">ROUND(((BF38+BG38)-(AK38+AL38))/BO38/10,2)*-1</f>
        <v>#DIV/0!</v>
      </c>
      <c r="BR38" s="90" t="e">
        <f t="shared" ref="BR38:BR40" si="345">ROUND(((BK38-AP38)/BP38/10),2)*-1</f>
        <v>#DIV/0!</v>
      </c>
      <c r="BS38" s="90" t="e">
        <f>BQ38+BR38</f>
        <v>#DIV/0!</v>
      </c>
      <c r="BT38" s="93">
        <f>BU38+CB38</f>
        <v>0</v>
      </c>
      <c r="BU38" s="93">
        <f>BW38+BX38+BY38+BZ38+CA38</f>
        <v>0</v>
      </c>
      <c r="BV38" s="81"/>
      <c r="BW38" s="82"/>
      <c r="BX38" s="82"/>
      <c r="BY38" s="82"/>
      <c r="BZ38" s="82"/>
      <c r="CA38" s="82"/>
      <c r="CB38" s="80">
        <f t="shared" ref="CB38:CB40" si="346">CC38+CD38+CE38</f>
        <v>0</v>
      </c>
      <c r="CC38" s="82"/>
      <c r="CD38" s="82"/>
      <c r="CE38" s="82"/>
      <c r="CF38" s="85">
        <f t="shared" ref="CF38:CF40" si="347">(BX38+BY38+BZ38)-(BE38+BF38+BG38)</f>
        <v>0</v>
      </c>
      <c r="CG38" s="85">
        <f t="shared" ref="CG38:CG40" si="348">(CC38+CD38)-(BJ38+BK38)</f>
        <v>0</v>
      </c>
      <c r="CH38" s="9"/>
      <c r="CI38" s="9"/>
      <c r="CJ38" s="96" t="e">
        <f t="shared" ref="CJ38:CJ40" si="349">ROUND(((BY38+BZ38)-(BF38+BG38))/CH38/10,2)*-1</f>
        <v>#DIV/0!</v>
      </c>
      <c r="CK38" s="96" t="e">
        <f t="shared" ref="CK38:CK40" si="350">ROUND(((CD38-BK38)/CI38/10),2)*-1</f>
        <v>#DIV/0!</v>
      </c>
      <c r="CL38" s="96" t="e">
        <f>CJ38+CK38</f>
        <v>#DIV/0!</v>
      </c>
      <c r="CM38" s="93">
        <f>CN38+CU38</f>
        <v>0</v>
      </c>
      <c r="CN38" s="93">
        <f>CP38+CQ38+CR38+CS38+CT38</f>
        <v>0</v>
      </c>
      <c r="CO38" s="94"/>
      <c r="CP38" s="85"/>
      <c r="CQ38" s="85"/>
      <c r="CR38" s="85"/>
      <c r="CS38" s="85"/>
      <c r="CT38" s="85"/>
      <c r="CU38" s="93">
        <f t="shared" ref="CU38:CU40" si="351">CV38+CW38+CX38</f>
        <v>0</v>
      </c>
      <c r="CV38" s="85"/>
      <c r="CW38" s="85"/>
      <c r="CX38" s="85"/>
      <c r="CY38" s="85">
        <f t="shared" ref="CY38:CY40" si="352">(CQ38+CR38+CS38)-(BX38+BY38+BZ38)</f>
        <v>0</v>
      </c>
      <c r="CZ38" s="85">
        <f t="shared" ref="CZ38:CZ40" si="353">(CV38+CW38)-(CC38+CD38)</f>
        <v>0</v>
      </c>
      <c r="DA38" s="9">
        <v>56067</v>
      </c>
      <c r="DB38" s="9">
        <v>27130</v>
      </c>
      <c r="DC38" s="96">
        <f t="shared" ref="DC38" si="354">ROUND(((CR38+CS38)-(BY38+BZ38))/DA38/10,2)*-1</f>
        <v>0</v>
      </c>
      <c r="DD38" s="96">
        <f t="shared" ref="DD38" si="355">ROUND(((CW38-CD38)/DB38/10),2)*-1</f>
        <v>0</v>
      </c>
      <c r="DE38" s="96">
        <f>DC38+DD38</f>
        <v>0</v>
      </c>
      <c r="DF38" s="93">
        <f>DG38+DN38</f>
        <v>0</v>
      </c>
      <c r="DG38" s="93">
        <f>DI38+DJ38+DK38+DL38+DM38</f>
        <v>0</v>
      </c>
      <c r="DH38" s="94"/>
      <c r="DI38" s="85"/>
      <c r="DJ38" s="85"/>
      <c r="DK38" s="85"/>
      <c r="DL38" s="85"/>
      <c r="DM38" s="85"/>
      <c r="DN38" s="93">
        <f t="shared" ref="DN38:DN46" si="356">DO38+DP38+DQ38</f>
        <v>0</v>
      </c>
      <c r="DO38" s="85"/>
      <c r="DP38" s="85"/>
      <c r="DQ38" s="85"/>
      <c r="DR38" s="85">
        <f t="shared" ref="DR38:DR40" si="357">(DJ38+DK38+DL38)-(CQ38+CR38+CS38)</f>
        <v>0</v>
      </c>
      <c r="DS38" s="85">
        <f t="shared" ref="DS38:DS40" si="358">(DO38+DP38)-(CV38+CW38)</f>
        <v>0</v>
      </c>
      <c r="DT38" s="9"/>
      <c r="DU38" s="9"/>
      <c r="DV38" s="96" t="e">
        <f t="shared" ref="DV38" si="359">ROUND(((DK38+DL38)-(CR38+CS38))/DT38/10,2)*-1</f>
        <v>#DIV/0!</v>
      </c>
      <c r="DW38" s="96" t="e">
        <f t="shared" ref="DW38" si="360">ROUND(((DP38-CW38)/DU38/10),2)*-1</f>
        <v>#DIV/0!</v>
      </c>
      <c r="DX38" s="96" t="e">
        <f>DV38+DW38</f>
        <v>#DIV/0!</v>
      </c>
      <c r="DY38" s="93">
        <f>DZ38+EG38</f>
        <v>0</v>
      </c>
      <c r="DZ38" s="93">
        <f>EB38+EC38+ED38+EE38+EF38</f>
        <v>0</v>
      </c>
      <c r="EA38" s="94"/>
      <c r="EB38" s="85"/>
      <c r="EC38" s="85"/>
      <c r="ED38" s="85"/>
      <c r="EE38" s="85"/>
      <c r="EF38" s="85"/>
      <c r="EG38" s="93">
        <f t="shared" ref="EG38:EG50" si="361">EH38+EI38+EJ38</f>
        <v>0</v>
      </c>
      <c r="EH38" s="85"/>
      <c r="EI38" s="85"/>
      <c r="EJ38" s="85"/>
      <c r="EK38" s="85">
        <f t="shared" ref="EK38:EK40" si="362">(EC38+ED38+EE38)-(DJ38+DK38+DL38)</f>
        <v>0</v>
      </c>
      <c r="EL38" s="85">
        <f t="shared" ref="EL38:EL40" si="363">(EH38+EI38)-(DO38+DP38)</f>
        <v>0</v>
      </c>
      <c r="EM38" s="9"/>
      <c r="EN38" s="9"/>
      <c r="EO38" s="96" t="e">
        <f t="shared" ref="EO38" si="364">ROUND(((ED38+EE38)-(DK38+DL38))/EM38/10,2)*-1</f>
        <v>#DIV/0!</v>
      </c>
      <c r="EP38" s="96" t="e">
        <f t="shared" ref="EP38" si="365">ROUND(((EI38-DP38)/EN38/10),2)*-1</f>
        <v>#DIV/0!</v>
      </c>
      <c r="EQ38" s="96" t="e">
        <f>EO38+EP38</f>
        <v>#DIV/0!</v>
      </c>
    </row>
    <row r="39" spans="1:147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109</v>
      </c>
      <c r="G39" s="19" t="s">
        <v>95</v>
      </c>
      <c r="H39" s="40">
        <f>I39+P39</f>
        <v>0</v>
      </c>
      <c r="I39" s="40">
        <f>K39+L39+M39+N39+O39</f>
        <v>0</v>
      </c>
      <c r="J39" s="5"/>
      <c r="K39" s="9"/>
      <c r="L39" s="9"/>
      <c r="M39" s="9"/>
      <c r="N39" s="9"/>
      <c r="O39" s="9"/>
      <c r="P39" s="40">
        <f>Q39+R39+S39</f>
        <v>0</v>
      </c>
      <c r="Q39" s="9"/>
      <c r="R39" s="9"/>
      <c r="S39" s="9"/>
      <c r="T39" s="68">
        <f>(L39+M39+N39)*-1</f>
        <v>0</v>
      </c>
      <c r="U39" s="68">
        <f>(Q39+R39)*-1</f>
        <v>0</v>
      </c>
      <c r="V39" s="9">
        <f t="shared" si="333"/>
        <v>0</v>
      </c>
      <c r="W39" s="9">
        <f t="shared" si="333"/>
        <v>0</v>
      </c>
      <c r="X39" s="45" t="s">
        <v>219</v>
      </c>
      <c r="Y39" s="45" t="s">
        <v>219</v>
      </c>
      <c r="Z39" s="73">
        <f t="shared" si="334"/>
        <v>0</v>
      </c>
      <c r="AA39" s="73">
        <f t="shared" si="335"/>
        <v>0</v>
      </c>
      <c r="AB39" s="73">
        <f>Z39+AA39</f>
        <v>0</v>
      </c>
      <c r="AC39" s="73">
        <f t="shared" si="336"/>
        <v>0</v>
      </c>
      <c r="AD39" s="73">
        <f t="shared" si="337"/>
        <v>0</v>
      </c>
      <c r="AE39" s="46">
        <f>AC39+AD39</f>
        <v>0</v>
      </c>
      <c r="AF39" s="40">
        <f>AG39+AN39</f>
        <v>0</v>
      </c>
      <c r="AG39" s="40">
        <f>AI39+AJ39+AK39+AL39+AM39</f>
        <v>0</v>
      </c>
      <c r="AH39" s="5"/>
      <c r="AI39" s="9"/>
      <c r="AJ39" s="9"/>
      <c r="AK39" s="9"/>
      <c r="AL39" s="9"/>
      <c r="AM39" s="9"/>
      <c r="AN39" s="40">
        <f>AO39+AP39+AQ39</f>
        <v>0</v>
      </c>
      <c r="AO39" s="9"/>
      <c r="AP39" s="9"/>
      <c r="AQ39" s="9"/>
      <c r="AR39" s="85">
        <f>((AL39+AK39+AJ39)-((V39)*-1))*-1</f>
        <v>0</v>
      </c>
      <c r="AS39" s="85">
        <f>((AO39+AP39)-((W39)*-1))*-1</f>
        <v>0</v>
      </c>
      <c r="AT39" s="45" t="s">
        <v>219</v>
      </c>
      <c r="AU39" s="45" t="s">
        <v>219</v>
      </c>
      <c r="AV39" s="90">
        <v>0</v>
      </c>
      <c r="AW39" s="90">
        <v>0</v>
      </c>
      <c r="AX39" s="90">
        <f>AV39+AW39</f>
        <v>0</v>
      </c>
      <c r="AY39" s="92">
        <f t="shared" si="340"/>
        <v>0</v>
      </c>
      <c r="AZ39" s="92">
        <f t="shared" si="341"/>
        <v>0</v>
      </c>
      <c r="BA39" s="93">
        <f>BB39+BI39</f>
        <v>0</v>
      </c>
      <c r="BB39" s="93">
        <f>BD39+BE39+BF39+BG39+BH39</f>
        <v>0</v>
      </c>
      <c r="BC39" s="94"/>
      <c r="BD39" s="85"/>
      <c r="BE39" s="85"/>
      <c r="BF39" s="85"/>
      <c r="BG39" s="85"/>
      <c r="BH39" s="85"/>
      <c r="BI39" s="93">
        <f>BJ39+BK39+BL39</f>
        <v>0</v>
      </c>
      <c r="BJ39" s="85"/>
      <c r="BK39" s="85"/>
      <c r="BL39" s="85"/>
      <c r="BM39" s="85">
        <f t="shared" si="342"/>
        <v>0</v>
      </c>
      <c r="BN39" s="85">
        <f t="shared" si="343"/>
        <v>0</v>
      </c>
      <c r="BO39" s="45" t="s">
        <v>219</v>
      </c>
      <c r="BP39" s="45" t="s">
        <v>219</v>
      </c>
      <c r="BQ39" s="90">
        <v>0</v>
      </c>
      <c r="BR39" s="90">
        <v>0</v>
      </c>
      <c r="BS39" s="90">
        <f>BQ39+BR39</f>
        <v>0</v>
      </c>
      <c r="BT39" s="93">
        <f>BU39+CB39</f>
        <v>0</v>
      </c>
      <c r="BU39" s="93">
        <f>BW39+BX39+BY39+BZ39+CA39</f>
        <v>0</v>
      </c>
      <c r="BV39" s="81"/>
      <c r="BW39" s="82"/>
      <c r="BX39" s="82"/>
      <c r="BY39" s="82"/>
      <c r="BZ39" s="82"/>
      <c r="CA39" s="82"/>
      <c r="CB39" s="80">
        <f t="shared" si="346"/>
        <v>0</v>
      </c>
      <c r="CC39" s="82"/>
      <c r="CD39" s="82"/>
      <c r="CE39" s="82"/>
      <c r="CF39" s="85">
        <f t="shared" si="347"/>
        <v>0</v>
      </c>
      <c r="CG39" s="85">
        <f t="shared" si="348"/>
        <v>0</v>
      </c>
      <c r="CH39" s="45" t="s">
        <v>219</v>
      </c>
      <c r="CI39" s="45" t="s">
        <v>219</v>
      </c>
      <c r="CJ39" s="96">
        <v>0</v>
      </c>
      <c r="CK39" s="96">
        <v>0</v>
      </c>
      <c r="CL39" s="96">
        <f>CJ39+CK39</f>
        <v>0</v>
      </c>
      <c r="CM39" s="93">
        <f>CN39+CU39</f>
        <v>0</v>
      </c>
      <c r="CN39" s="93">
        <f>CP39+CQ39+CR39+CS39+CT39</f>
        <v>0</v>
      </c>
      <c r="CO39" s="94"/>
      <c r="CP39" s="85"/>
      <c r="CQ39" s="85"/>
      <c r="CR39" s="85"/>
      <c r="CS39" s="85"/>
      <c r="CT39" s="85"/>
      <c r="CU39" s="93">
        <f t="shared" si="351"/>
        <v>0</v>
      </c>
      <c r="CV39" s="85"/>
      <c r="CW39" s="85"/>
      <c r="CX39" s="85"/>
      <c r="CY39" s="85">
        <f t="shared" si="352"/>
        <v>0</v>
      </c>
      <c r="CZ39" s="85">
        <f t="shared" si="353"/>
        <v>0</v>
      </c>
      <c r="DA39" s="45" t="s">
        <v>219</v>
      </c>
      <c r="DB39" s="45" t="s">
        <v>219</v>
      </c>
      <c r="DC39" s="96">
        <v>0</v>
      </c>
      <c r="DD39" s="96">
        <v>0</v>
      </c>
      <c r="DE39" s="96">
        <f>DC39+DD39</f>
        <v>0</v>
      </c>
      <c r="DF39" s="93">
        <f>DG39+DN39</f>
        <v>0</v>
      </c>
      <c r="DG39" s="93">
        <f>DI39+DJ39+DK39+DL39+DM39</f>
        <v>0</v>
      </c>
      <c r="DH39" s="94"/>
      <c r="DI39" s="85"/>
      <c r="DJ39" s="85"/>
      <c r="DK39" s="85"/>
      <c r="DL39" s="85"/>
      <c r="DM39" s="85"/>
      <c r="DN39" s="93">
        <f t="shared" si="356"/>
        <v>0</v>
      </c>
      <c r="DO39" s="85"/>
      <c r="DP39" s="85"/>
      <c r="DQ39" s="85"/>
      <c r="DR39" s="85">
        <f t="shared" si="357"/>
        <v>0</v>
      </c>
      <c r="DS39" s="85">
        <f t="shared" si="358"/>
        <v>0</v>
      </c>
      <c r="DT39" s="45" t="s">
        <v>219</v>
      </c>
      <c r="DU39" s="45" t="s">
        <v>219</v>
      </c>
      <c r="DV39" s="96">
        <v>0</v>
      </c>
      <c r="DW39" s="96">
        <v>0</v>
      </c>
      <c r="DX39" s="96">
        <f>DV39+DW39</f>
        <v>0</v>
      </c>
      <c r="DY39" s="93">
        <f>DZ39+EG39</f>
        <v>0</v>
      </c>
      <c r="DZ39" s="93">
        <f>EB39+EC39+ED39+EE39+EF39</f>
        <v>0</v>
      </c>
      <c r="EA39" s="94"/>
      <c r="EB39" s="85"/>
      <c r="EC39" s="85"/>
      <c r="ED39" s="85"/>
      <c r="EE39" s="85"/>
      <c r="EF39" s="85"/>
      <c r="EG39" s="93">
        <f t="shared" si="361"/>
        <v>0</v>
      </c>
      <c r="EH39" s="85"/>
      <c r="EI39" s="85"/>
      <c r="EJ39" s="85"/>
      <c r="EK39" s="85">
        <f t="shared" si="362"/>
        <v>0</v>
      </c>
      <c r="EL39" s="85">
        <f t="shared" si="363"/>
        <v>0</v>
      </c>
      <c r="EM39" s="45" t="s">
        <v>219</v>
      </c>
      <c r="EN39" s="45" t="s">
        <v>219</v>
      </c>
      <c r="EO39" s="96">
        <v>0</v>
      </c>
      <c r="EP39" s="96">
        <v>0</v>
      </c>
      <c r="EQ39" s="96">
        <f>EO39+EP39</f>
        <v>0</v>
      </c>
    </row>
    <row r="40" spans="1:147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95</v>
      </c>
      <c r="H40" s="40">
        <f>I40+P40</f>
        <v>0</v>
      </c>
      <c r="I40" s="40">
        <f>K40+L40+M40+N40+O40</f>
        <v>0</v>
      </c>
      <c r="J40" s="5"/>
      <c r="K40" s="9"/>
      <c r="L40" s="9"/>
      <c r="M40" s="9"/>
      <c r="N40" s="9"/>
      <c r="O40" s="9"/>
      <c r="P40" s="40">
        <f>Q40+R40+S40</f>
        <v>0</v>
      </c>
      <c r="Q40" s="9"/>
      <c r="R40" s="9"/>
      <c r="S40" s="9"/>
      <c r="T40" s="68">
        <f>(L40+M40+N40)*-1</f>
        <v>0</v>
      </c>
      <c r="U40" s="68">
        <f>(Q40+R40)*-1</f>
        <v>0</v>
      </c>
      <c r="V40" s="9">
        <f t="shared" si="333"/>
        <v>0</v>
      </c>
      <c r="W40" s="9">
        <f t="shared" si="333"/>
        <v>0</v>
      </c>
      <c r="X40" s="9">
        <v>41481</v>
      </c>
      <c r="Y40" s="9">
        <v>23391</v>
      </c>
      <c r="Z40" s="73">
        <f t="shared" si="334"/>
        <v>0</v>
      </c>
      <c r="AA40" s="73">
        <f t="shared" si="335"/>
        <v>0</v>
      </c>
      <c r="AB40" s="73">
        <f>Z40+AA40</f>
        <v>0</v>
      </c>
      <c r="AC40" s="73">
        <f t="shared" si="336"/>
        <v>0</v>
      </c>
      <c r="AD40" s="73">
        <f t="shared" si="337"/>
        <v>0</v>
      </c>
      <c r="AE40" s="46">
        <f>AC40+AD40</f>
        <v>0</v>
      </c>
      <c r="AF40" s="40">
        <f>AG40+AN40</f>
        <v>0</v>
      </c>
      <c r="AG40" s="40">
        <f>AI40+AJ40+AK40+AL40+AM40</f>
        <v>0</v>
      </c>
      <c r="AH40" s="5"/>
      <c r="AI40" s="9"/>
      <c r="AJ40" s="9"/>
      <c r="AK40" s="9"/>
      <c r="AL40" s="9"/>
      <c r="AM40" s="9"/>
      <c r="AN40" s="40">
        <f>AO40+AP40+AQ40</f>
        <v>0</v>
      </c>
      <c r="AO40" s="9"/>
      <c r="AP40" s="9"/>
      <c r="AQ40" s="9"/>
      <c r="AR40" s="85">
        <f>((AL40+AK40+AJ40)-((V40)*-1))*-1</f>
        <v>0</v>
      </c>
      <c r="AS40" s="85">
        <f>((AO40+AP40)-((W40)*-1))*-1</f>
        <v>0</v>
      </c>
      <c r="AT40" s="9"/>
      <c r="AU40" s="9"/>
      <c r="AV40" s="90" t="e">
        <f t="shared" si="338"/>
        <v>#DIV/0!</v>
      </c>
      <c r="AW40" s="90" t="e">
        <f t="shared" si="339"/>
        <v>#DIV/0!</v>
      </c>
      <c r="AX40" s="90" t="e">
        <f>AV40+AW40</f>
        <v>#DIV/0!</v>
      </c>
      <c r="AY40" s="92">
        <f t="shared" si="340"/>
        <v>0</v>
      </c>
      <c r="AZ40" s="92">
        <f t="shared" si="341"/>
        <v>0</v>
      </c>
      <c r="BA40" s="93">
        <f>BB40+BI40</f>
        <v>0</v>
      </c>
      <c r="BB40" s="93">
        <f>BD40+BE40+BF40+BG40+BH40</f>
        <v>0</v>
      </c>
      <c r="BC40" s="94"/>
      <c r="BD40" s="85"/>
      <c r="BE40" s="85"/>
      <c r="BF40" s="85"/>
      <c r="BG40" s="85"/>
      <c r="BH40" s="85"/>
      <c r="BI40" s="93">
        <f>BJ40+BK40+BL40</f>
        <v>0</v>
      </c>
      <c r="BJ40" s="85"/>
      <c r="BK40" s="85"/>
      <c r="BL40" s="85"/>
      <c r="BM40" s="85">
        <f t="shared" si="342"/>
        <v>0</v>
      </c>
      <c r="BN40" s="85">
        <f t="shared" si="343"/>
        <v>0</v>
      </c>
      <c r="BO40" s="9"/>
      <c r="BP40" s="9"/>
      <c r="BQ40" s="90" t="e">
        <f t="shared" si="344"/>
        <v>#DIV/0!</v>
      </c>
      <c r="BR40" s="90" t="e">
        <f t="shared" si="345"/>
        <v>#DIV/0!</v>
      </c>
      <c r="BS40" s="90" t="e">
        <f>BQ40+BR40</f>
        <v>#DIV/0!</v>
      </c>
      <c r="BT40" s="93">
        <f>BU40+CB40</f>
        <v>0</v>
      </c>
      <c r="BU40" s="93">
        <f>BW40+BX40+BY40+BZ40+CA40</f>
        <v>0</v>
      </c>
      <c r="BV40" s="81"/>
      <c r="BW40" s="82"/>
      <c r="BX40" s="82"/>
      <c r="BY40" s="82"/>
      <c r="BZ40" s="82"/>
      <c r="CA40" s="82"/>
      <c r="CB40" s="80">
        <f t="shared" si="346"/>
        <v>0</v>
      </c>
      <c r="CC40" s="82"/>
      <c r="CD40" s="82"/>
      <c r="CE40" s="82"/>
      <c r="CF40" s="85">
        <f t="shared" si="347"/>
        <v>0</v>
      </c>
      <c r="CG40" s="85">
        <f t="shared" si="348"/>
        <v>0</v>
      </c>
      <c r="CH40" s="9"/>
      <c r="CI40" s="9"/>
      <c r="CJ40" s="96" t="e">
        <f t="shared" si="349"/>
        <v>#DIV/0!</v>
      </c>
      <c r="CK40" s="96" t="e">
        <f t="shared" si="350"/>
        <v>#DIV/0!</v>
      </c>
      <c r="CL40" s="96" t="e">
        <f>CJ40+CK40</f>
        <v>#DIV/0!</v>
      </c>
      <c r="CM40" s="93">
        <f>CN40+CU40</f>
        <v>0</v>
      </c>
      <c r="CN40" s="93">
        <f>CP40+CQ40+CR40+CS40+CT40</f>
        <v>0</v>
      </c>
      <c r="CO40" s="94"/>
      <c r="CP40" s="85"/>
      <c r="CQ40" s="85"/>
      <c r="CR40" s="85"/>
      <c r="CS40" s="85"/>
      <c r="CT40" s="85"/>
      <c r="CU40" s="93">
        <f t="shared" si="351"/>
        <v>0</v>
      </c>
      <c r="CV40" s="85"/>
      <c r="CW40" s="85"/>
      <c r="CX40" s="85"/>
      <c r="CY40" s="85">
        <f t="shared" si="352"/>
        <v>0</v>
      </c>
      <c r="CZ40" s="85">
        <f t="shared" si="353"/>
        <v>0</v>
      </c>
      <c r="DA40" s="9">
        <v>42328</v>
      </c>
      <c r="DB40" s="9">
        <v>23868</v>
      </c>
      <c r="DC40" s="96">
        <f t="shared" ref="DC40" si="366">ROUND(((CR40+CS40)-(BY40+BZ40))/DA40/10,2)*-1</f>
        <v>0</v>
      </c>
      <c r="DD40" s="96">
        <f t="shared" ref="DD40" si="367">ROUND(((CW40-CD40)/DB40/10),2)*-1</f>
        <v>0</v>
      </c>
      <c r="DE40" s="96">
        <f>DC40+DD40</f>
        <v>0</v>
      </c>
      <c r="DF40" s="93">
        <f>DG40+DN40</f>
        <v>0</v>
      </c>
      <c r="DG40" s="93">
        <f>DI40+DJ40+DK40+DL40+DM40</f>
        <v>0</v>
      </c>
      <c r="DH40" s="94"/>
      <c r="DI40" s="85"/>
      <c r="DJ40" s="85"/>
      <c r="DK40" s="85"/>
      <c r="DL40" s="85"/>
      <c r="DM40" s="85"/>
      <c r="DN40" s="93">
        <f t="shared" si="356"/>
        <v>0</v>
      </c>
      <c r="DO40" s="85"/>
      <c r="DP40" s="85"/>
      <c r="DQ40" s="85"/>
      <c r="DR40" s="85">
        <f t="shared" si="357"/>
        <v>0</v>
      </c>
      <c r="DS40" s="85">
        <f t="shared" si="358"/>
        <v>0</v>
      </c>
      <c r="DT40" s="9"/>
      <c r="DU40" s="9"/>
      <c r="DV40" s="96" t="e">
        <f t="shared" ref="DV40" si="368">ROUND(((DK40+DL40)-(CR40+CS40))/DT40/10,2)*-1</f>
        <v>#DIV/0!</v>
      </c>
      <c r="DW40" s="96" t="e">
        <f t="shared" ref="DW40" si="369">ROUND(((DP40-CW40)/DU40/10),2)*-1</f>
        <v>#DIV/0!</v>
      </c>
      <c r="DX40" s="96" t="e">
        <f>DV40+DW40</f>
        <v>#DIV/0!</v>
      </c>
      <c r="DY40" s="93">
        <f>DZ40+EG40</f>
        <v>0</v>
      </c>
      <c r="DZ40" s="93">
        <f>EB40+EC40+ED40+EE40+EF40</f>
        <v>0</v>
      </c>
      <c r="EA40" s="94"/>
      <c r="EB40" s="85"/>
      <c r="EC40" s="85"/>
      <c r="ED40" s="85"/>
      <c r="EE40" s="85"/>
      <c r="EF40" s="85"/>
      <c r="EG40" s="93">
        <f t="shared" si="361"/>
        <v>0</v>
      </c>
      <c r="EH40" s="85"/>
      <c r="EI40" s="85"/>
      <c r="EJ40" s="85"/>
      <c r="EK40" s="85">
        <f t="shared" si="362"/>
        <v>0</v>
      </c>
      <c r="EL40" s="85">
        <f t="shared" si="363"/>
        <v>0</v>
      </c>
      <c r="EM40" s="9"/>
      <c r="EN40" s="9"/>
      <c r="EO40" s="96" t="e">
        <f t="shared" ref="EO40" si="370">ROUND(((ED40+EE40)-(DK40+DL40))/EM40/10,2)*-1</f>
        <v>#DIV/0!</v>
      </c>
      <c r="EP40" s="96" t="e">
        <f t="shared" ref="EP40" si="371">ROUND(((EI40-DP40)/EN40/10),2)*-1</f>
        <v>#DIV/0!</v>
      </c>
      <c r="EQ40" s="96" t="e">
        <f>EO40+EP40</f>
        <v>#DIV/0!</v>
      </c>
    </row>
    <row r="41" spans="1:147" x14ac:dyDescent="0.25">
      <c r="A41" s="29"/>
      <c r="B41" s="30"/>
      <c r="C41" s="31"/>
      <c r="D41" s="32" t="s">
        <v>152</v>
      </c>
      <c r="E41" s="30"/>
      <c r="F41" s="30"/>
      <c r="G41" s="31"/>
      <c r="H41" s="33">
        <f t="shared" ref="H41:AE41" si="372">SUBTOTAL(9,H38:H40)</f>
        <v>100000</v>
      </c>
      <c r="I41" s="33">
        <f t="shared" si="372"/>
        <v>40000</v>
      </c>
      <c r="J41" s="33">
        <f t="shared" si="372"/>
        <v>0</v>
      </c>
      <c r="K41" s="33">
        <f t="shared" si="372"/>
        <v>0</v>
      </c>
      <c r="L41" s="33">
        <f t="shared" si="372"/>
        <v>20000</v>
      </c>
      <c r="M41" s="33">
        <f t="shared" si="372"/>
        <v>20000</v>
      </c>
      <c r="N41" s="33">
        <f t="shared" si="372"/>
        <v>0</v>
      </c>
      <c r="O41" s="33">
        <f t="shared" si="372"/>
        <v>0</v>
      </c>
      <c r="P41" s="33">
        <f t="shared" si="372"/>
        <v>60000</v>
      </c>
      <c r="Q41" s="33">
        <f t="shared" si="372"/>
        <v>20000</v>
      </c>
      <c r="R41" s="33">
        <f t="shared" si="372"/>
        <v>40000</v>
      </c>
      <c r="S41" s="33">
        <f t="shared" si="372"/>
        <v>0</v>
      </c>
      <c r="T41" s="33">
        <f t="shared" si="372"/>
        <v>-40000</v>
      </c>
      <c r="U41" s="33">
        <f t="shared" si="372"/>
        <v>-60000</v>
      </c>
      <c r="V41" s="33">
        <f t="shared" si="372"/>
        <v>-26000</v>
      </c>
      <c r="W41" s="33">
        <f t="shared" si="372"/>
        <v>-39000</v>
      </c>
      <c r="X41" s="33">
        <f t="shared" si="372"/>
        <v>96873</v>
      </c>
      <c r="Y41" s="33">
        <f t="shared" si="372"/>
        <v>52991</v>
      </c>
      <c r="Z41" s="47">
        <f t="shared" si="372"/>
        <v>-0.03</v>
      </c>
      <c r="AA41" s="47">
        <f t="shared" si="372"/>
        <v>-0.11</v>
      </c>
      <c r="AB41" s="47">
        <f t="shared" si="372"/>
        <v>-0.14000000000000001</v>
      </c>
      <c r="AC41" s="47">
        <f t="shared" si="372"/>
        <v>-0.02</v>
      </c>
      <c r="AD41" s="47">
        <f t="shared" si="372"/>
        <v>-7.0000000000000007E-2</v>
      </c>
      <c r="AE41" s="47">
        <f t="shared" si="372"/>
        <v>-9.0000000000000011E-2</v>
      </c>
      <c r="AF41" s="33">
        <f t="shared" ref="AF41:AX41" si="373">SUBTOTAL(9,AF38:AF40)</f>
        <v>0</v>
      </c>
      <c r="AG41" s="33">
        <f t="shared" si="373"/>
        <v>0</v>
      </c>
      <c r="AH41" s="33">
        <f t="shared" si="373"/>
        <v>0</v>
      </c>
      <c r="AI41" s="33">
        <f t="shared" si="373"/>
        <v>0</v>
      </c>
      <c r="AJ41" s="33">
        <f t="shared" si="373"/>
        <v>0</v>
      </c>
      <c r="AK41" s="33">
        <f t="shared" si="373"/>
        <v>0</v>
      </c>
      <c r="AL41" s="33">
        <f t="shared" si="373"/>
        <v>0</v>
      </c>
      <c r="AM41" s="33">
        <f t="shared" si="373"/>
        <v>0</v>
      </c>
      <c r="AN41" s="33">
        <f t="shared" si="373"/>
        <v>0</v>
      </c>
      <c r="AO41" s="33">
        <f t="shared" si="373"/>
        <v>0</v>
      </c>
      <c r="AP41" s="33">
        <f t="shared" si="373"/>
        <v>0</v>
      </c>
      <c r="AQ41" s="33">
        <f t="shared" si="373"/>
        <v>0</v>
      </c>
      <c r="AR41" s="33">
        <f t="shared" si="373"/>
        <v>26000</v>
      </c>
      <c r="AS41" s="33">
        <f t="shared" si="373"/>
        <v>39000</v>
      </c>
      <c r="AT41" s="33">
        <f t="shared" si="373"/>
        <v>0</v>
      </c>
      <c r="AU41" s="33">
        <f t="shared" si="373"/>
        <v>0</v>
      </c>
      <c r="AV41" s="47" t="e">
        <f t="shared" si="373"/>
        <v>#DIV/0!</v>
      </c>
      <c r="AW41" s="47" t="e">
        <f t="shared" si="373"/>
        <v>#DIV/0!</v>
      </c>
      <c r="AX41" s="47" t="e">
        <f t="shared" si="373"/>
        <v>#DIV/0!</v>
      </c>
      <c r="AY41"/>
      <c r="AZ41"/>
      <c r="BA41" s="33">
        <f t="shared" ref="BA41:BS41" si="374">SUBTOTAL(9,BA38:BA40)</f>
        <v>0</v>
      </c>
      <c r="BB41" s="33">
        <f t="shared" si="374"/>
        <v>0</v>
      </c>
      <c r="BC41" s="33">
        <f t="shared" si="374"/>
        <v>0</v>
      </c>
      <c r="BD41" s="33">
        <f t="shared" si="374"/>
        <v>0</v>
      </c>
      <c r="BE41" s="33">
        <f t="shared" si="374"/>
        <v>0</v>
      </c>
      <c r="BF41" s="33">
        <f t="shared" si="374"/>
        <v>0</v>
      </c>
      <c r="BG41" s="33">
        <f t="shared" si="374"/>
        <v>0</v>
      </c>
      <c r="BH41" s="33">
        <f t="shared" si="374"/>
        <v>0</v>
      </c>
      <c r="BI41" s="33">
        <f t="shared" si="374"/>
        <v>0</v>
      </c>
      <c r="BJ41" s="33">
        <f t="shared" si="374"/>
        <v>0</v>
      </c>
      <c r="BK41" s="33">
        <f t="shared" si="374"/>
        <v>0</v>
      </c>
      <c r="BL41" s="33">
        <f t="shared" si="374"/>
        <v>0</v>
      </c>
      <c r="BM41" s="33">
        <f t="shared" si="374"/>
        <v>0</v>
      </c>
      <c r="BN41" s="33">
        <f t="shared" si="374"/>
        <v>0</v>
      </c>
      <c r="BO41" s="33">
        <f t="shared" si="374"/>
        <v>0</v>
      </c>
      <c r="BP41" s="33">
        <f t="shared" si="374"/>
        <v>0</v>
      </c>
      <c r="BQ41" s="47" t="e">
        <f t="shared" si="374"/>
        <v>#DIV/0!</v>
      </c>
      <c r="BR41" s="47" t="e">
        <f t="shared" si="374"/>
        <v>#DIV/0!</v>
      </c>
      <c r="BS41" s="47" t="e">
        <f t="shared" si="374"/>
        <v>#DIV/0!</v>
      </c>
      <c r="BT41" s="33">
        <f t="shared" ref="BT41:CL41" si="375">SUBTOTAL(9,BT38:BT40)</f>
        <v>0</v>
      </c>
      <c r="BU41" s="33">
        <f t="shared" si="375"/>
        <v>0</v>
      </c>
      <c r="BV41" s="33">
        <f t="shared" si="375"/>
        <v>0</v>
      </c>
      <c r="BW41" s="33">
        <f t="shared" si="375"/>
        <v>0</v>
      </c>
      <c r="BX41" s="33">
        <f t="shared" si="375"/>
        <v>0</v>
      </c>
      <c r="BY41" s="33">
        <f t="shared" si="375"/>
        <v>0</v>
      </c>
      <c r="BZ41" s="33">
        <f t="shared" si="375"/>
        <v>0</v>
      </c>
      <c r="CA41" s="33">
        <f t="shared" si="375"/>
        <v>0</v>
      </c>
      <c r="CB41" s="33">
        <f t="shared" si="375"/>
        <v>0</v>
      </c>
      <c r="CC41" s="33">
        <f t="shared" si="375"/>
        <v>0</v>
      </c>
      <c r="CD41" s="33">
        <f t="shared" si="375"/>
        <v>0</v>
      </c>
      <c r="CE41" s="33">
        <f t="shared" si="375"/>
        <v>0</v>
      </c>
      <c r="CF41" s="33">
        <f t="shared" si="375"/>
        <v>0</v>
      </c>
      <c r="CG41" s="33">
        <f t="shared" si="375"/>
        <v>0</v>
      </c>
      <c r="CH41" s="33">
        <f t="shared" si="375"/>
        <v>0</v>
      </c>
      <c r="CI41" s="33">
        <f t="shared" si="375"/>
        <v>0</v>
      </c>
      <c r="CJ41" s="60" t="e">
        <f t="shared" si="375"/>
        <v>#DIV/0!</v>
      </c>
      <c r="CK41" s="60" t="e">
        <f t="shared" si="375"/>
        <v>#DIV/0!</v>
      </c>
      <c r="CL41" s="60" t="e">
        <f t="shared" si="375"/>
        <v>#DIV/0!</v>
      </c>
      <c r="CM41" s="33">
        <f t="shared" ref="CM41:DE41" si="376">SUBTOTAL(9,CM38:CM40)</f>
        <v>0</v>
      </c>
      <c r="CN41" s="33">
        <f t="shared" si="376"/>
        <v>0</v>
      </c>
      <c r="CO41" s="33">
        <f t="shared" si="376"/>
        <v>0</v>
      </c>
      <c r="CP41" s="33">
        <f t="shared" si="376"/>
        <v>0</v>
      </c>
      <c r="CQ41" s="33">
        <f t="shared" si="376"/>
        <v>0</v>
      </c>
      <c r="CR41" s="33">
        <f t="shared" si="376"/>
        <v>0</v>
      </c>
      <c r="CS41" s="33">
        <f t="shared" si="376"/>
        <v>0</v>
      </c>
      <c r="CT41" s="33">
        <f t="shared" si="376"/>
        <v>0</v>
      </c>
      <c r="CU41" s="33">
        <f t="shared" si="376"/>
        <v>0</v>
      </c>
      <c r="CV41" s="33">
        <f t="shared" si="376"/>
        <v>0</v>
      </c>
      <c r="CW41" s="33">
        <f t="shared" si="376"/>
        <v>0</v>
      </c>
      <c r="CX41" s="33">
        <f t="shared" si="376"/>
        <v>0</v>
      </c>
      <c r="CY41" s="33">
        <f t="shared" si="376"/>
        <v>0</v>
      </c>
      <c r="CZ41" s="33">
        <f t="shared" si="376"/>
        <v>0</v>
      </c>
      <c r="DA41" s="33">
        <f t="shared" si="376"/>
        <v>98395</v>
      </c>
      <c r="DB41" s="33">
        <f t="shared" si="376"/>
        <v>50998</v>
      </c>
      <c r="DC41" s="60">
        <f t="shared" si="376"/>
        <v>0</v>
      </c>
      <c r="DD41" s="60">
        <f t="shared" si="376"/>
        <v>0</v>
      </c>
      <c r="DE41" s="60">
        <f t="shared" si="376"/>
        <v>0</v>
      </c>
      <c r="DF41" s="33">
        <f t="shared" ref="DF41:DX41" si="377">SUBTOTAL(9,DF38:DF40)</f>
        <v>0</v>
      </c>
      <c r="DG41" s="33">
        <f t="shared" si="377"/>
        <v>0</v>
      </c>
      <c r="DH41" s="33">
        <f t="shared" si="377"/>
        <v>0</v>
      </c>
      <c r="DI41" s="33">
        <f t="shared" si="377"/>
        <v>0</v>
      </c>
      <c r="DJ41" s="33">
        <f t="shared" si="377"/>
        <v>0</v>
      </c>
      <c r="DK41" s="33">
        <f t="shared" si="377"/>
        <v>0</v>
      </c>
      <c r="DL41" s="33">
        <f t="shared" si="377"/>
        <v>0</v>
      </c>
      <c r="DM41" s="33">
        <f t="shared" si="377"/>
        <v>0</v>
      </c>
      <c r="DN41" s="33">
        <f t="shared" si="377"/>
        <v>0</v>
      </c>
      <c r="DO41" s="33">
        <f t="shared" si="377"/>
        <v>0</v>
      </c>
      <c r="DP41" s="33">
        <f t="shared" si="377"/>
        <v>0</v>
      </c>
      <c r="DQ41" s="33">
        <f t="shared" si="377"/>
        <v>0</v>
      </c>
      <c r="DR41" s="33">
        <f t="shared" si="377"/>
        <v>0</v>
      </c>
      <c r="DS41" s="33">
        <f t="shared" si="377"/>
        <v>0</v>
      </c>
      <c r="DT41" s="33">
        <f t="shared" si="377"/>
        <v>0</v>
      </c>
      <c r="DU41" s="33">
        <f t="shared" si="377"/>
        <v>0</v>
      </c>
      <c r="DV41" s="60" t="e">
        <f t="shared" si="377"/>
        <v>#DIV/0!</v>
      </c>
      <c r="DW41" s="60" t="e">
        <f t="shared" si="377"/>
        <v>#DIV/0!</v>
      </c>
      <c r="DX41" s="60" t="e">
        <f t="shared" si="377"/>
        <v>#DIV/0!</v>
      </c>
      <c r="DY41" s="33">
        <f t="shared" ref="DY41:EQ41" si="378">SUBTOTAL(9,DY38:DY40)</f>
        <v>0</v>
      </c>
      <c r="DZ41" s="33">
        <f t="shared" si="378"/>
        <v>0</v>
      </c>
      <c r="EA41" s="33">
        <f t="shared" si="378"/>
        <v>0</v>
      </c>
      <c r="EB41" s="33">
        <f t="shared" si="378"/>
        <v>0</v>
      </c>
      <c r="EC41" s="33">
        <f t="shared" si="378"/>
        <v>0</v>
      </c>
      <c r="ED41" s="33">
        <f t="shared" si="378"/>
        <v>0</v>
      </c>
      <c r="EE41" s="33">
        <f t="shared" si="378"/>
        <v>0</v>
      </c>
      <c r="EF41" s="33">
        <f t="shared" si="378"/>
        <v>0</v>
      </c>
      <c r="EG41" s="33">
        <f t="shared" si="378"/>
        <v>0</v>
      </c>
      <c r="EH41" s="33">
        <f t="shared" si="378"/>
        <v>0</v>
      </c>
      <c r="EI41" s="33">
        <f t="shared" si="378"/>
        <v>0</v>
      </c>
      <c r="EJ41" s="33">
        <f t="shared" si="378"/>
        <v>0</v>
      </c>
      <c r="EK41" s="33">
        <f t="shared" si="378"/>
        <v>0</v>
      </c>
      <c r="EL41" s="33">
        <f t="shared" si="378"/>
        <v>0</v>
      </c>
      <c r="EM41" s="33">
        <f t="shared" si="378"/>
        <v>0</v>
      </c>
      <c r="EN41" s="33">
        <f t="shared" si="378"/>
        <v>0</v>
      </c>
      <c r="EO41" s="60" t="e">
        <f t="shared" si="378"/>
        <v>#DIV/0!</v>
      </c>
      <c r="EP41" s="60" t="e">
        <f t="shared" si="378"/>
        <v>#DIV/0!</v>
      </c>
      <c r="EQ41" s="60" t="e">
        <f t="shared" si="378"/>
        <v>#DIV/0!</v>
      </c>
    </row>
    <row r="42" spans="1:147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40">
        <f>I42+P42</f>
        <v>1031240</v>
      </c>
      <c r="I42" s="40">
        <f>K42+L42+M42+N42+O42</f>
        <v>966240</v>
      </c>
      <c r="J42" s="5">
        <v>66</v>
      </c>
      <c r="K42" s="9">
        <v>966240</v>
      </c>
      <c r="L42" s="9"/>
      <c r="M42" s="9"/>
      <c r="N42" s="9"/>
      <c r="O42" s="9"/>
      <c r="P42" s="40">
        <f>Q42+R42+S42</f>
        <v>65000</v>
      </c>
      <c r="Q42" s="9">
        <v>40000</v>
      </c>
      <c r="R42" s="9">
        <v>25000</v>
      </c>
      <c r="S42" s="9"/>
      <c r="T42" s="68">
        <f>(L42+M42+N42)*-1</f>
        <v>0</v>
      </c>
      <c r="U42" s="68">
        <f>(Q42+R42)*-1</f>
        <v>-65000</v>
      </c>
      <c r="V42" s="9">
        <f>ROUND(T42*0.65,0)</f>
        <v>0</v>
      </c>
      <c r="W42" s="9">
        <f>ROUND(U42*0.65,0)</f>
        <v>-42250</v>
      </c>
      <c r="X42" s="9">
        <v>55392</v>
      </c>
      <c r="Y42" s="9">
        <v>29600</v>
      </c>
      <c r="Z42" s="73">
        <f t="shared" ref="Z42:Z43" si="379">IF(T42=0,0,ROUND((T42+L42)/X42/12,2))</f>
        <v>0</v>
      </c>
      <c r="AA42" s="73">
        <f t="shared" ref="AA42:AA43" si="380">IF(U42=0,0,ROUND((U42+Q42)/Y42/12,2))</f>
        <v>-7.0000000000000007E-2</v>
      </c>
      <c r="AB42" s="73">
        <f>Z42+AA42</f>
        <v>-7.0000000000000007E-2</v>
      </c>
      <c r="AC42" s="73">
        <f t="shared" ref="AC42:AC43" si="381">ROUND(Z42*0.65,2)</f>
        <v>0</v>
      </c>
      <c r="AD42" s="73">
        <f t="shared" ref="AD42:AD43" si="382">ROUND(AA42*0.65,2)</f>
        <v>-0.05</v>
      </c>
      <c r="AE42" s="46">
        <f>AC42+AD42</f>
        <v>-0.05</v>
      </c>
      <c r="AF42" s="40">
        <f>AG42+AN42</f>
        <v>0</v>
      </c>
      <c r="AG42" s="40">
        <f>AI42+AJ42+AK42+AL42+AM42</f>
        <v>0</v>
      </c>
      <c r="AH42" s="5"/>
      <c r="AI42" s="9"/>
      <c r="AJ42" s="9"/>
      <c r="AK42" s="9"/>
      <c r="AL42" s="9"/>
      <c r="AM42" s="9"/>
      <c r="AN42" s="40">
        <f>AO42+AP42+AQ42</f>
        <v>0</v>
      </c>
      <c r="AO42" s="9"/>
      <c r="AP42" s="9"/>
      <c r="AQ42" s="9"/>
      <c r="AR42" s="85">
        <f>((AL42+AK42+AJ42)-((V42)*-1))*-1</f>
        <v>0</v>
      </c>
      <c r="AS42" s="85">
        <f>((AO42+AP42)-((W42)*-1))*-1</f>
        <v>42250</v>
      </c>
      <c r="AT42" s="9"/>
      <c r="AU42" s="9"/>
      <c r="AV42" s="90" t="e">
        <f t="shared" ref="AV42" si="383">ROUND((AY42/AT42/10)+(AC42),2)*-1</f>
        <v>#DIV/0!</v>
      </c>
      <c r="AW42" s="90" t="e">
        <f t="shared" ref="AW42" si="384">ROUND((AZ42/AU42/10)+AD42,2)*-1</f>
        <v>#DIV/0!</v>
      </c>
      <c r="AX42" s="90" t="e">
        <f>AV42+AW42</f>
        <v>#DIV/0!</v>
      </c>
      <c r="AY42" s="92">
        <f t="shared" ref="AY42:AY43" si="385">AK42+AL42</f>
        <v>0</v>
      </c>
      <c r="AZ42" s="92">
        <f t="shared" ref="AZ42:AZ43" si="386">AP42</f>
        <v>0</v>
      </c>
      <c r="BA42" s="93">
        <f>BB42+BI42</f>
        <v>0</v>
      </c>
      <c r="BB42" s="93">
        <f>BD42+BE42+BF42+BG42+BH42</f>
        <v>0</v>
      </c>
      <c r="BC42" s="94"/>
      <c r="BD42" s="85"/>
      <c r="BE42" s="85"/>
      <c r="BF42" s="85"/>
      <c r="BG42" s="85"/>
      <c r="BH42" s="85"/>
      <c r="BI42" s="93">
        <f>BJ42+BK42+BL42</f>
        <v>0</v>
      </c>
      <c r="BJ42" s="85"/>
      <c r="BK42" s="85"/>
      <c r="BL42" s="85"/>
      <c r="BM42" s="85">
        <f t="shared" ref="BM42:BM43" si="387">(BE42+BF42+BG42)-(AJ42+AK42+AL42)</f>
        <v>0</v>
      </c>
      <c r="BN42" s="85">
        <f t="shared" ref="BN42:BN43" si="388">(BJ42+BK42)-(AO42+AP42)</f>
        <v>0</v>
      </c>
      <c r="BO42" s="9"/>
      <c r="BP42" s="9"/>
      <c r="BQ42" s="90" t="e">
        <f t="shared" ref="BQ42" si="389">ROUND(((BF42+BG42)-(AK42+AL42))/BO42/10,2)*-1</f>
        <v>#DIV/0!</v>
      </c>
      <c r="BR42" s="90" t="e">
        <f t="shared" ref="BR42" si="390">ROUND(((BK42-AP42)/BP42/10),2)*-1</f>
        <v>#DIV/0!</v>
      </c>
      <c r="BS42" s="90" t="e">
        <f>BQ42+BR42</f>
        <v>#DIV/0!</v>
      </c>
      <c r="BT42" s="93">
        <f>BU42+CB42</f>
        <v>0</v>
      </c>
      <c r="BU42" s="93">
        <f>BW42+BX42+BY42+BZ42+CA42</f>
        <v>0</v>
      </c>
      <c r="BV42" s="94"/>
      <c r="BW42" s="85"/>
      <c r="BX42" s="85"/>
      <c r="BY42" s="85"/>
      <c r="BZ42" s="85"/>
      <c r="CA42" s="85"/>
      <c r="CB42" s="93">
        <f>CC42+CD42+CE42</f>
        <v>0</v>
      </c>
      <c r="CC42" s="85"/>
      <c r="CD42" s="85"/>
      <c r="CE42" s="85"/>
      <c r="CF42" s="85">
        <f t="shared" ref="CF42:CF43" si="391">(BX42+BY42+BZ42)-(BE42+BF42+BG42)</f>
        <v>0</v>
      </c>
      <c r="CG42" s="85">
        <f t="shared" ref="CG42:CG43" si="392">(CC42+CD42)-(BJ42+BK42)</f>
        <v>0</v>
      </c>
      <c r="CH42" s="9"/>
      <c r="CI42" s="9"/>
      <c r="CJ42" s="96" t="e">
        <f t="shared" ref="CJ42" si="393">ROUND(((BY42+BZ42)-(BF42+BG42))/CH42/10,2)*-1</f>
        <v>#DIV/0!</v>
      </c>
      <c r="CK42" s="96" t="e">
        <f t="shared" ref="CK42" si="394">ROUND(((CD42-BK42)/CI42/10),2)*-1</f>
        <v>#DIV/0!</v>
      </c>
      <c r="CL42" s="96" t="e">
        <f>CJ42+CK42</f>
        <v>#DIV/0!</v>
      </c>
      <c r="CM42" s="93">
        <f>CN42+CU42</f>
        <v>0</v>
      </c>
      <c r="CN42" s="93">
        <f>CP42+CQ42+CR42+CS42+CT42</f>
        <v>0</v>
      </c>
      <c r="CO42" s="94"/>
      <c r="CP42" s="85"/>
      <c r="CQ42" s="85"/>
      <c r="CR42" s="85"/>
      <c r="CS42" s="85"/>
      <c r="CT42" s="85"/>
      <c r="CU42" s="93">
        <f>CV42+CW42+CX42</f>
        <v>0</v>
      </c>
      <c r="CV42" s="85"/>
      <c r="CW42" s="85"/>
      <c r="CX42" s="85"/>
      <c r="CY42" s="85">
        <f t="shared" ref="CY42:CY43" si="395">(CQ42+CR42+CS42)-(BX42+BY42+BZ42)</f>
        <v>0</v>
      </c>
      <c r="CZ42" s="85">
        <f t="shared" ref="CZ42:CZ43" si="396">(CV42+CW42)-(CC42+CD42)</f>
        <v>0</v>
      </c>
      <c r="DA42" s="9">
        <v>56067</v>
      </c>
      <c r="DB42" s="9">
        <v>27130</v>
      </c>
      <c r="DC42" s="96">
        <f t="shared" ref="DC42" si="397">ROUND(((CR42+CS42)-(BY42+BZ42))/DA42/10,2)*-1</f>
        <v>0</v>
      </c>
      <c r="DD42" s="96">
        <f t="shared" ref="DD42" si="398">ROUND(((CW42-CD42)/DB42/10),2)*-1</f>
        <v>0</v>
      </c>
      <c r="DE42" s="96">
        <f>DC42+DD42</f>
        <v>0</v>
      </c>
      <c r="DF42" s="93">
        <f>DG42+DN42</f>
        <v>0</v>
      </c>
      <c r="DG42" s="93">
        <f>DI42+DJ42+DK42+DL42+DM42</f>
        <v>0</v>
      </c>
      <c r="DH42" s="94"/>
      <c r="DI42" s="82"/>
      <c r="DJ42" s="82"/>
      <c r="DK42" s="82"/>
      <c r="DL42" s="82"/>
      <c r="DM42" s="82"/>
      <c r="DN42" s="93">
        <f t="shared" si="356"/>
        <v>0</v>
      </c>
      <c r="DO42" s="82"/>
      <c r="DP42" s="82"/>
      <c r="DQ42" s="82"/>
      <c r="DR42" s="85">
        <f>(DJ42+DK42+DL42)-(CQ42+CR42+CS42)</f>
        <v>0</v>
      </c>
      <c r="DS42" s="85">
        <f t="shared" ref="DS42:DS43" si="399">(DO42+DP42)-(CV42+CW42)</f>
        <v>0</v>
      </c>
      <c r="DT42" s="9"/>
      <c r="DU42" s="9"/>
      <c r="DV42" s="96" t="e">
        <f t="shared" ref="DV42" si="400">ROUND(((DK42+DL42)-(CR42+CS42))/DT42/10,2)*-1</f>
        <v>#DIV/0!</v>
      </c>
      <c r="DW42" s="96" t="e">
        <f t="shared" ref="DW42" si="401">ROUND(((DP42-CW42)/DU42/10),2)*-1</f>
        <v>#DIV/0!</v>
      </c>
      <c r="DX42" s="96" t="e">
        <f>DV42+DW42</f>
        <v>#DIV/0!</v>
      </c>
      <c r="DY42" s="93">
        <f>DZ42+EG42</f>
        <v>0</v>
      </c>
      <c r="DZ42" s="93">
        <f>EB42+EC42+ED42+EE42+EF42</f>
        <v>0</v>
      </c>
      <c r="EA42" s="94"/>
      <c r="EB42" s="85"/>
      <c r="EC42" s="85"/>
      <c r="ED42" s="85"/>
      <c r="EE42" s="85"/>
      <c r="EF42" s="85"/>
      <c r="EG42" s="93">
        <f t="shared" si="361"/>
        <v>0</v>
      </c>
      <c r="EH42" s="85"/>
      <c r="EI42" s="85"/>
      <c r="EJ42" s="85"/>
      <c r="EK42" s="85">
        <f>(EC42+ED42+EE42)-(DJ42+DK42+DL42)</f>
        <v>0</v>
      </c>
      <c r="EL42" s="85">
        <f t="shared" ref="EL42:EL43" si="402">(EH42+EI42)-(DO42+DP42)</f>
        <v>0</v>
      </c>
      <c r="EM42" s="9"/>
      <c r="EN42" s="9"/>
      <c r="EO42" s="96" t="e">
        <f t="shared" ref="EO42" si="403">ROUND(((ED42+EE42)-(DK42+DL42))/EM42/10,2)*-1</f>
        <v>#DIV/0!</v>
      </c>
      <c r="EP42" s="96" t="e">
        <f t="shared" ref="EP42" si="404">ROUND(((EI42-DP42)/EN42/10),2)*-1</f>
        <v>#DIV/0!</v>
      </c>
      <c r="EQ42" s="96" t="e">
        <f>EO42+EP42</f>
        <v>#DIV/0!</v>
      </c>
    </row>
    <row r="43" spans="1:14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109</v>
      </c>
      <c r="G43" s="19" t="s">
        <v>95</v>
      </c>
      <c r="H43" s="40">
        <f>I43+P43</f>
        <v>0</v>
      </c>
      <c r="I43" s="40">
        <f>K43+L43+M43+N43+O43</f>
        <v>0</v>
      </c>
      <c r="J43" s="5"/>
      <c r="K43" s="9"/>
      <c r="L43" s="9"/>
      <c r="M43" s="9"/>
      <c r="N43" s="9"/>
      <c r="O43" s="9"/>
      <c r="P43" s="40">
        <f>Q43+R43+S43</f>
        <v>0</v>
      </c>
      <c r="Q43" s="9"/>
      <c r="R43" s="9"/>
      <c r="S43" s="9"/>
      <c r="T43" s="68">
        <f>(L43+M43+N43)*-1</f>
        <v>0</v>
      </c>
      <c r="U43" s="68">
        <f>(Q43+R43)*-1</f>
        <v>0</v>
      </c>
      <c r="V43" s="9">
        <f>ROUND(T43*0.65,0)</f>
        <v>0</v>
      </c>
      <c r="W43" s="9">
        <f>ROUND(U43*0.65,0)</f>
        <v>0</v>
      </c>
      <c r="X43" s="45" t="s">
        <v>219</v>
      </c>
      <c r="Y43" s="45" t="s">
        <v>219</v>
      </c>
      <c r="Z43" s="73">
        <f t="shared" si="379"/>
        <v>0</v>
      </c>
      <c r="AA43" s="73">
        <f t="shared" si="380"/>
        <v>0</v>
      </c>
      <c r="AB43" s="73">
        <f>Z43+AA43</f>
        <v>0</v>
      </c>
      <c r="AC43" s="73">
        <f t="shared" si="381"/>
        <v>0</v>
      </c>
      <c r="AD43" s="73">
        <f t="shared" si="382"/>
        <v>0</v>
      </c>
      <c r="AE43" s="46">
        <f>AC43+AD43</f>
        <v>0</v>
      </c>
      <c r="AF43" s="40">
        <f>AG43+AN43</f>
        <v>0</v>
      </c>
      <c r="AG43" s="40">
        <f>AI43+AJ43+AK43+AL43+AM43</f>
        <v>0</v>
      </c>
      <c r="AH43" s="5"/>
      <c r="AI43" s="9"/>
      <c r="AJ43" s="9"/>
      <c r="AK43" s="9"/>
      <c r="AL43" s="9"/>
      <c r="AM43" s="9"/>
      <c r="AN43" s="40">
        <f>AO43+AP43+AQ43</f>
        <v>0</v>
      </c>
      <c r="AO43" s="9"/>
      <c r="AP43" s="9"/>
      <c r="AQ43" s="9"/>
      <c r="AR43" s="85">
        <f>((AL43+AK43+AJ43)-((V43)*-1))*-1</f>
        <v>0</v>
      </c>
      <c r="AS43" s="85">
        <f>((AO43+AP43)-((W43)*-1))*-1</f>
        <v>0</v>
      </c>
      <c r="AT43" s="45" t="s">
        <v>219</v>
      </c>
      <c r="AU43" s="45" t="s">
        <v>219</v>
      </c>
      <c r="AV43" s="90">
        <v>0</v>
      </c>
      <c r="AW43" s="90">
        <v>0</v>
      </c>
      <c r="AX43" s="90">
        <f>AV43+AW43</f>
        <v>0</v>
      </c>
      <c r="AY43" s="92">
        <f t="shared" si="385"/>
        <v>0</v>
      </c>
      <c r="AZ43" s="92">
        <f t="shared" si="386"/>
        <v>0</v>
      </c>
      <c r="BA43" s="93">
        <f>BB43+BI43</f>
        <v>0</v>
      </c>
      <c r="BB43" s="93">
        <f>BD43+BE43+BF43+BG43+BH43</f>
        <v>0</v>
      </c>
      <c r="BC43" s="94"/>
      <c r="BD43" s="85"/>
      <c r="BE43" s="85"/>
      <c r="BF43" s="85"/>
      <c r="BG43" s="85"/>
      <c r="BH43" s="85"/>
      <c r="BI43" s="93">
        <f>BJ43+BK43+BL43</f>
        <v>0</v>
      </c>
      <c r="BJ43" s="85"/>
      <c r="BK43" s="85"/>
      <c r="BL43" s="85"/>
      <c r="BM43" s="85">
        <f t="shared" si="387"/>
        <v>0</v>
      </c>
      <c r="BN43" s="85">
        <f t="shared" si="388"/>
        <v>0</v>
      </c>
      <c r="BO43" s="45" t="s">
        <v>219</v>
      </c>
      <c r="BP43" s="45" t="s">
        <v>219</v>
      </c>
      <c r="BQ43" s="90">
        <v>0</v>
      </c>
      <c r="BR43" s="90">
        <v>0</v>
      </c>
      <c r="BS43" s="90">
        <f>BQ43+BR43</f>
        <v>0</v>
      </c>
      <c r="BT43" s="93">
        <f>BU43+CB43</f>
        <v>0</v>
      </c>
      <c r="BU43" s="93">
        <f>BW43+BX43+BY43+BZ43+CA43</f>
        <v>0</v>
      </c>
      <c r="BV43" s="94"/>
      <c r="BW43" s="85"/>
      <c r="BX43" s="85"/>
      <c r="BY43" s="85"/>
      <c r="BZ43" s="85"/>
      <c r="CA43" s="85"/>
      <c r="CB43" s="93">
        <f>CC43+CD43+CE43</f>
        <v>0</v>
      </c>
      <c r="CC43" s="85"/>
      <c r="CD43" s="85"/>
      <c r="CE43" s="85"/>
      <c r="CF43" s="85">
        <f t="shared" si="391"/>
        <v>0</v>
      </c>
      <c r="CG43" s="85">
        <f t="shared" si="392"/>
        <v>0</v>
      </c>
      <c r="CH43" s="45" t="s">
        <v>219</v>
      </c>
      <c r="CI43" s="45" t="s">
        <v>219</v>
      </c>
      <c r="CJ43" s="96">
        <v>0</v>
      </c>
      <c r="CK43" s="96">
        <v>0</v>
      </c>
      <c r="CL43" s="96">
        <f>CJ43+CK43</f>
        <v>0</v>
      </c>
      <c r="CM43" s="93">
        <f>CN43+CU43</f>
        <v>0</v>
      </c>
      <c r="CN43" s="93">
        <f>CP43+CQ43+CR43+CS43+CT43</f>
        <v>0</v>
      </c>
      <c r="CO43" s="94"/>
      <c r="CP43" s="85"/>
      <c r="CQ43" s="85"/>
      <c r="CR43" s="85"/>
      <c r="CS43" s="85"/>
      <c r="CT43" s="85"/>
      <c r="CU43" s="93">
        <f>CV43+CW43+CX43</f>
        <v>0</v>
      </c>
      <c r="CV43" s="85"/>
      <c r="CW43" s="85"/>
      <c r="CX43" s="85"/>
      <c r="CY43" s="85">
        <f t="shared" si="395"/>
        <v>0</v>
      </c>
      <c r="CZ43" s="85">
        <f t="shared" si="396"/>
        <v>0</v>
      </c>
      <c r="DA43" s="45" t="s">
        <v>219</v>
      </c>
      <c r="DB43" s="45" t="s">
        <v>219</v>
      </c>
      <c r="DC43" s="96">
        <v>0</v>
      </c>
      <c r="DD43" s="96">
        <v>0</v>
      </c>
      <c r="DE43" s="96">
        <f>DC43+DD43</f>
        <v>0</v>
      </c>
      <c r="DF43" s="93">
        <f>DG43+DN43</f>
        <v>0</v>
      </c>
      <c r="DG43" s="93">
        <f>DI43+DJ43+DK43+DL43+DM43</f>
        <v>0</v>
      </c>
      <c r="DH43" s="94"/>
      <c r="DI43" s="82"/>
      <c r="DJ43" s="82"/>
      <c r="DK43" s="82"/>
      <c r="DL43" s="82"/>
      <c r="DM43" s="82"/>
      <c r="DN43" s="93">
        <f t="shared" si="356"/>
        <v>0</v>
      </c>
      <c r="DO43" s="82"/>
      <c r="DP43" s="82"/>
      <c r="DQ43" s="82"/>
      <c r="DR43" s="85">
        <f t="shared" ref="DR43" si="405">(DJ43+DK43+DL43)-(CQ43+CR43+CS43)</f>
        <v>0</v>
      </c>
      <c r="DS43" s="85">
        <f t="shared" si="399"/>
        <v>0</v>
      </c>
      <c r="DT43" s="45" t="s">
        <v>219</v>
      </c>
      <c r="DU43" s="45" t="s">
        <v>219</v>
      </c>
      <c r="DV43" s="96">
        <v>0</v>
      </c>
      <c r="DW43" s="96">
        <v>0</v>
      </c>
      <c r="DX43" s="96">
        <f>DV43+DW43</f>
        <v>0</v>
      </c>
      <c r="DY43" s="93">
        <f>DZ43+EG43</f>
        <v>0</v>
      </c>
      <c r="DZ43" s="93">
        <f>EB43+EC43+ED43+EE43+EF43</f>
        <v>0</v>
      </c>
      <c r="EA43" s="94"/>
      <c r="EB43" s="85"/>
      <c r="EC43" s="85"/>
      <c r="ED43" s="85"/>
      <c r="EE43" s="85"/>
      <c r="EF43" s="85"/>
      <c r="EG43" s="93">
        <f t="shared" si="361"/>
        <v>0</v>
      </c>
      <c r="EH43" s="85"/>
      <c r="EI43" s="85"/>
      <c r="EJ43" s="85"/>
      <c r="EK43" s="85">
        <f t="shared" ref="EK43" si="406">(EC43+ED43+EE43)-(DJ43+DK43+DL43)</f>
        <v>0</v>
      </c>
      <c r="EL43" s="85">
        <f t="shared" si="402"/>
        <v>0</v>
      </c>
      <c r="EM43" s="45" t="s">
        <v>219</v>
      </c>
      <c r="EN43" s="45" t="s">
        <v>219</v>
      </c>
      <c r="EO43" s="96">
        <v>0</v>
      </c>
      <c r="EP43" s="96">
        <v>0</v>
      </c>
      <c r="EQ43" s="96">
        <f>EO43+EP43</f>
        <v>0</v>
      </c>
    </row>
    <row r="44" spans="1:147" x14ac:dyDescent="0.25">
      <c r="A44" s="29"/>
      <c r="B44" s="30"/>
      <c r="C44" s="31"/>
      <c r="D44" s="32" t="s">
        <v>153</v>
      </c>
      <c r="E44" s="34"/>
      <c r="F44" s="34"/>
      <c r="G44" s="34"/>
      <c r="H44" s="33">
        <f t="shared" ref="H44:AE44" si="407">SUBTOTAL(9,H42:H43)</f>
        <v>1031240</v>
      </c>
      <c r="I44" s="33">
        <f t="shared" si="407"/>
        <v>966240</v>
      </c>
      <c r="J44" s="33">
        <f t="shared" si="407"/>
        <v>66</v>
      </c>
      <c r="K44" s="33">
        <f t="shared" si="407"/>
        <v>966240</v>
      </c>
      <c r="L44" s="33">
        <f t="shared" si="407"/>
        <v>0</v>
      </c>
      <c r="M44" s="33">
        <f t="shared" si="407"/>
        <v>0</v>
      </c>
      <c r="N44" s="33">
        <f t="shared" si="407"/>
        <v>0</v>
      </c>
      <c r="O44" s="33">
        <f t="shared" si="407"/>
        <v>0</v>
      </c>
      <c r="P44" s="33">
        <f t="shared" si="407"/>
        <v>65000</v>
      </c>
      <c r="Q44" s="33">
        <f t="shared" si="407"/>
        <v>40000</v>
      </c>
      <c r="R44" s="33">
        <f t="shared" si="407"/>
        <v>25000</v>
      </c>
      <c r="S44" s="33">
        <f t="shared" si="407"/>
        <v>0</v>
      </c>
      <c r="T44" s="33">
        <f t="shared" si="407"/>
        <v>0</v>
      </c>
      <c r="U44" s="33">
        <f t="shared" si="407"/>
        <v>-65000</v>
      </c>
      <c r="V44" s="33">
        <f t="shared" si="407"/>
        <v>0</v>
      </c>
      <c r="W44" s="33">
        <f t="shared" si="407"/>
        <v>-42250</v>
      </c>
      <c r="X44" s="33">
        <f t="shared" si="407"/>
        <v>55392</v>
      </c>
      <c r="Y44" s="33">
        <f t="shared" si="407"/>
        <v>29600</v>
      </c>
      <c r="Z44" s="47">
        <f t="shared" si="407"/>
        <v>0</v>
      </c>
      <c r="AA44" s="47">
        <f t="shared" si="407"/>
        <v>-7.0000000000000007E-2</v>
      </c>
      <c r="AB44" s="47">
        <f t="shared" si="407"/>
        <v>-7.0000000000000007E-2</v>
      </c>
      <c r="AC44" s="47">
        <f t="shared" si="407"/>
        <v>0</v>
      </c>
      <c r="AD44" s="47">
        <f t="shared" si="407"/>
        <v>-0.05</v>
      </c>
      <c r="AE44" s="47">
        <f t="shared" si="407"/>
        <v>-0.05</v>
      </c>
      <c r="AF44" s="33">
        <f t="shared" ref="AF44:AX44" si="408">SUBTOTAL(9,AF42:AF43)</f>
        <v>0</v>
      </c>
      <c r="AG44" s="33">
        <f t="shared" si="408"/>
        <v>0</v>
      </c>
      <c r="AH44" s="33">
        <f t="shared" si="408"/>
        <v>0</v>
      </c>
      <c r="AI44" s="33">
        <f t="shared" si="408"/>
        <v>0</v>
      </c>
      <c r="AJ44" s="33">
        <f t="shared" si="408"/>
        <v>0</v>
      </c>
      <c r="AK44" s="33">
        <f t="shared" si="408"/>
        <v>0</v>
      </c>
      <c r="AL44" s="33">
        <f t="shared" si="408"/>
        <v>0</v>
      </c>
      <c r="AM44" s="33">
        <f t="shared" si="408"/>
        <v>0</v>
      </c>
      <c r="AN44" s="33">
        <f t="shared" si="408"/>
        <v>0</v>
      </c>
      <c r="AO44" s="33">
        <f t="shared" si="408"/>
        <v>0</v>
      </c>
      <c r="AP44" s="33">
        <f t="shared" si="408"/>
        <v>0</v>
      </c>
      <c r="AQ44" s="33">
        <f t="shared" si="408"/>
        <v>0</v>
      </c>
      <c r="AR44" s="33">
        <f t="shared" si="408"/>
        <v>0</v>
      </c>
      <c r="AS44" s="33">
        <f t="shared" si="408"/>
        <v>42250</v>
      </c>
      <c r="AT44" s="33">
        <f t="shared" si="408"/>
        <v>0</v>
      </c>
      <c r="AU44" s="33">
        <f t="shared" si="408"/>
        <v>0</v>
      </c>
      <c r="AV44" s="47" t="e">
        <f t="shared" si="408"/>
        <v>#DIV/0!</v>
      </c>
      <c r="AW44" s="47" t="e">
        <f t="shared" si="408"/>
        <v>#DIV/0!</v>
      </c>
      <c r="AX44" s="47" t="e">
        <f t="shared" si="408"/>
        <v>#DIV/0!</v>
      </c>
      <c r="AY44"/>
      <c r="AZ44"/>
      <c r="BA44" s="33">
        <f t="shared" ref="BA44:BS44" si="409">SUBTOTAL(9,BA42:BA43)</f>
        <v>0</v>
      </c>
      <c r="BB44" s="33">
        <f t="shared" si="409"/>
        <v>0</v>
      </c>
      <c r="BC44" s="33">
        <f t="shared" si="409"/>
        <v>0</v>
      </c>
      <c r="BD44" s="33">
        <f t="shared" si="409"/>
        <v>0</v>
      </c>
      <c r="BE44" s="33">
        <f t="shared" si="409"/>
        <v>0</v>
      </c>
      <c r="BF44" s="33">
        <f t="shared" si="409"/>
        <v>0</v>
      </c>
      <c r="BG44" s="33">
        <f t="shared" si="409"/>
        <v>0</v>
      </c>
      <c r="BH44" s="33">
        <f t="shared" si="409"/>
        <v>0</v>
      </c>
      <c r="BI44" s="33">
        <f t="shared" si="409"/>
        <v>0</v>
      </c>
      <c r="BJ44" s="33">
        <f t="shared" si="409"/>
        <v>0</v>
      </c>
      <c r="BK44" s="33">
        <f t="shared" si="409"/>
        <v>0</v>
      </c>
      <c r="BL44" s="33">
        <f t="shared" si="409"/>
        <v>0</v>
      </c>
      <c r="BM44" s="33">
        <f t="shared" si="409"/>
        <v>0</v>
      </c>
      <c r="BN44" s="33">
        <f t="shared" si="409"/>
        <v>0</v>
      </c>
      <c r="BO44" s="33">
        <f t="shared" si="409"/>
        <v>0</v>
      </c>
      <c r="BP44" s="33">
        <f t="shared" si="409"/>
        <v>0</v>
      </c>
      <c r="BQ44" s="47" t="e">
        <f t="shared" si="409"/>
        <v>#DIV/0!</v>
      </c>
      <c r="BR44" s="47" t="e">
        <f t="shared" si="409"/>
        <v>#DIV/0!</v>
      </c>
      <c r="BS44" s="47" t="e">
        <f t="shared" si="409"/>
        <v>#DIV/0!</v>
      </c>
      <c r="BT44" s="33">
        <f t="shared" ref="BT44:CL44" si="410">SUBTOTAL(9,BT42:BT43)</f>
        <v>0</v>
      </c>
      <c r="BU44" s="33">
        <f t="shared" si="410"/>
        <v>0</v>
      </c>
      <c r="BV44" s="33">
        <f t="shared" si="410"/>
        <v>0</v>
      </c>
      <c r="BW44" s="33">
        <f t="shared" si="410"/>
        <v>0</v>
      </c>
      <c r="BX44" s="33">
        <f t="shared" si="410"/>
        <v>0</v>
      </c>
      <c r="BY44" s="33">
        <f t="shared" si="410"/>
        <v>0</v>
      </c>
      <c r="BZ44" s="33">
        <f t="shared" si="410"/>
        <v>0</v>
      </c>
      <c r="CA44" s="33">
        <f t="shared" si="410"/>
        <v>0</v>
      </c>
      <c r="CB44" s="33">
        <f t="shared" si="410"/>
        <v>0</v>
      </c>
      <c r="CC44" s="33">
        <f t="shared" si="410"/>
        <v>0</v>
      </c>
      <c r="CD44" s="33">
        <f t="shared" si="410"/>
        <v>0</v>
      </c>
      <c r="CE44" s="33">
        <f t="shared" si="410"/>
        <v>0</v>
      </c>
      <c r="CF44" s="33">
        <f t="shared" si="410"/>
        <v>0</v>
      </c>
      <c r="CG44" s="33">
        <f t="shared" si="410"/>
        <v>0</v>
      </c>
      <c r="CH44" s="33">
        <f t="shared" si="410"/>
        <v>0</v>
      </c>
      <c r="CI44" s="33">
        <f t="shared" si="410"/>
        <v>0</v>
      </c>
      <c r="CJ44" s="60" t="e">
        <f t="shared" si="410"/>
        <v>#DIV/0!</v>
      </c>
      <c r="CK44" s="60" t="e">
        <f t="shared" si="410"/>
        <v>#DIV/0!</v>
      </c>
      <c r="CL44" s="60" t="e">
        <f t="shared" si="410"/>
        <v>#DIV/0!</v>
      </c>
      <c r="CM44" s="33">
        <f t="shared" ref="CM44:DE44" si="411">SUBTOTAL(9,CM42:CM43)</f>
        <v>0</v>
      </c>
      <c r="CN44" s="33">
        <f t="shared" si="411"/>
        <v>0</v>
      </c>
      <c r="CO44" s="33">
        <f t="shared" si="411"/>
        <v>0</v>
      </c>
      <c r="CP44" s="33">
        <f t="shared" si="411"/>
        <v>0</v>
      </c>
      <c r="CQ44" s="33">
        <f t="shared" si="411"/>
        <v>0</v>
      </c>
      <c r="CR44" s="33">
        <f t="shared" si="411"/>
        <v>0</v>
      </c>
      <c r="CS44" s="33">
        <f t="shared" si="411"/>
        <v>0</v>
      </c>
      <c r="CT44" s="33">
        <f t="shared" si="411"/>
        <v>0</v>
      </c>
      <c r="CU44" s="33">
        <f t="shared" si="411"/>
        <v>0</v>
      </c>
      <c r="CV44" s="33">
        <f t="shared" si="411"/>
        <v>0</v>
      </c>
      <c r="CW44" s="33">
        <f t="shared" si="411"/>
        <v>0</v>
      </c>
      <c r="CX44" s="33">
        <f t="shared" si="411"/>
        <v>0</v>
      </c>
      <c r="CY44" s="33">
        <f t="shared" si="411"/>
        <v>0</v>
      </c>
      <c r="CZ44" s="33">
        <f t="shared" si="411"/>
        <v>0</v>
      </c>
      <c r="DA44" s="33">
        <f t="shared" si="411"/>
        <v>56067</v>
      </c>
      <c r="DB44" s="33">
        <f t="shared" si="411"/>
        <v>27130</v>
      </c>
      <c r="DC44" s="60">
        <f t="shared" si="411"/>
        <v>0</v>
      </c>
      <c r="DD44" s="60">
        <f t="shared" si="411"/>
        <v>0</v>
      </c>
      <c r="DE44" s="60">
        <f t="shared" si="411"/>
        <v>0</v>
      </c>
      <c r="DF44" s="33">
        <f t="shared" ref="DF44:DX44" si="412">SUBTOTAL(9,DF42:DF43)</f>
        <v>0</v>
      </c>
      <c r="DG44" s="33">
        <f t="shared" si="412"/>
        <v>0</v>
      </c>
      <c r="DH44" s="33">
        <f t="shared" si="412"/>
        <v>0</v>
      </c>
      <c r="DI44" s="33">
        <f t="shared" si="412"/>
        <v>0</v>
      </c>
      <c r="DJ44" s="33">
        <f t="shared" si="412"/>
        <v>0</v>
      </c>
      <c r="DK44" s="33">
        <f t="shared" si="412"/>
        <v>0</v>
      </c>
      <c r="DL44" s="33">
        <f t="shared" si="412"/>
        <v>0</v>
      </c>
      <c r="DM44" s="33">
        <f t="shared" si="412"/>
        <v>0</v>
      </c>
      <c r="DN44" s="33">
        <f t="shared" si="412"/>
        <v>0</v>
      </c>
      <c r="DO44" s="33">
        <f t="shared" si="412"/>
        <v>0</v>
      </c>
      <c r="DP44" s="33">
        <f t="shared" si="412"/>
        <v>0</v>
      </c>
      <c r="DQ44" s="33">
        <f t="shared" si="412"/>
        <v>0</v>
      </c>
      <c r="DR44" s="33">
        <f t="shared" si="412"/>
        <v>0</v>
      </c>
      <c r="DS44" s="33">
        <f t="shared" si="412"/>
        <v>0</v>
      </c>
      <c r="DT44" s="33">
        <f t="shared" si="412"/>
        <v>0</v>
      </c>
      <c r="DU44" s="33">
        <f t="shared" si="412"/>
        <v>0</v>
      </c>
      <c r="DV44" s="60" t="e">
        <f t="shared" si="412"/>
        <v>#DIV/0!</v>
      </c>
      <c r="DW44" s="60" t="e">
        <f t="shared" si="412"/>
        <v>#DIV/0!</v>
      </c>
      <c r="DX44" s="60" t="e">
        <f t="shared" si="412"/>
        <v>#DIV/0!</v>
      </c>
      <c r="DY44" s="33">
        <f t="shared" ref="DY44:EQ44" si="413">SUBTOTAL(9,DY42:DY43)</f>
        <v>0</v>
      </c>
      <c r="DZ44" s="33">
        <f t="shared" si="413"/>
        <v>0</v>
      </c>
      <c r="EA44" s="33">
        <f t="shared" si="413"/>
        <v>0</v>
      </c>
      <c r="EB44" s="33">
        <f t="shared" si="413"/>
        <v>0</v>
      </c>
      <c r="EC44" s="33">
        <f t="shared" si="413"/>
        <v>0</v>
      </c>
      <c r="ED44" s="33">
        <f t="shared" si="413"/>
        <v>0</v>
      </c>
      <c r="EE44" s="33">
        <f t="shared" si="413"/>
        <v>0</v>
      </c>
      <c r="EF44" s="33">
        <f t="shared" si="413"/>
        <v>0</v>
      </c>
      <c r="EG44" s="33">
        <f t="shared" si="413"/>
        <v>0</v>
      </c>
      <c r="EH44" s="33">
        <f t="shared" si="413"/>
        <v>0</v>
      </c>
      <c r="EI44" s="33">
        <f t="shared" si="413"/>
        <v>0</v>
      </c>
      <c r="EJ44" s="33">
        <f t="shared" si="413"/>
        <v>0</v>
      </c>
      <c r="EK44" s="33">
        <f t="shared" si="413"/>
        <v>0</v>
      </c>
      <c r="EL44" s="33">
        <f t="shared" si="413"/>
        <v>0</v>
      </c>
      <c r="EM44" s="33">
        <f t="shared" si="413"/>
        <v>0</v>
      </c>
      <c r="EN44" s="33">
        <f t="shared" si="413"/>
        <v>0</v>
      </c>
      <c r="EO44" s="60" t="e">
        <f t="shared" si="413"/>
        <v>#DIV/0!</v>
      </c>
      <c r="EP44" s="60" t="e">
        <f t="shared" si="413"/>
        <v>#DIV/0!</v>
      </c>
      <c r="EQ44" s="60" t="e">
        <f t="shared" si="413"/>
        <v>#DIV/0!</v>
      </c>
    </row>
    <row r="45" spans="1:147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40">
        <f>I45+P45</f>
        <v>0</v>
      </c>
      <c r="I45" s="40">
        <f>K45+L45+M45+N45+O45</f>
        <v>0</v>
      </c>
      <c r="J45" s="5"/>
      <c r="K45" s="9"/>
      <c r="L45" s="9"/>
      <c r="M45" s="9"/>
      <c r="N45" s="9"/>
      <c r="O45" s="9"/>
      <c r="P45" s="40">
        <f>Q45+R45+S45</f>
        <v>0</v>
      </c>
      <c r="Q45" s="9"/>
      <c r="R45" s="9"/>
      <c r="S45" s="9"/>
      <c r="T45" s="68">
        <f>(L45+M45+N45)*-1</f>
        <v>0</v>
      </c>
      <c r="U45" s="68">
        <f>(Q45+R45)*-1</f>
        <v>0</v>
      </c>
      <c r="V45" s="9">
        <f>ROUND(T45*0.65,0)</f>
        <v>0</v>
      </c>
      <c r="W45" s="9">
        <f>ROUND(U45*0.65,0)</f>
        <v>0</v>
      </c>
      <c r="X45" s="9">
        <v>55392</v>
      </c>
      <c r="Y45" s="9">
        <v>29600</v>
      </c>
      <c r="Z45" s="73">
        <f t="shared" ref="Z45:Z46" si="414">IF(T45=0,0,ROUND((T45+L45)/X45/12,2))</f>
        <v>0</v>
      </c>
      <c r="AA45" s="73">
        <f t="shared" ref="AA45:AA46" si="415">IF(U45=0,0,ROUND((U45+Q45)/Y45/12,2))</f>
        <v>0</v>
      </c>
      <c r="AB45" s="73">
        <f>Z45+AA45</f>
        <v>0</v>
      </c>
      <c r="AC45" s="73">
        <f t="shared" ref="AC45:AC46" si="416">ROUND(Z45*0.65,2)</f>
        <v>0</v>
      </c>
      <c r="AD45" s="73">
        <f t="shared" ref="AD45:AD46" si="417">ROUND(AA45*0.65,2)</f>
        <v>0</v>
      </c>
      <c r="AE45" s="46">
        <f>AC45+AD45</f>
        <v>0</v>
      </c>
      <c r="AF45" s="40">
        <f>AG45+AN45</f>
        <v>0</v>
      </c>
      <c r="AG45" s="40">
        <f>AI45+AJ45+AK45+AL45+AM45</f>
        <v>0</v>
      </c>
      <c r="AH45" s="5"/>
      <c r="AI45" s="9"/>
      <c r="AJ45" s="9"/>
      <c r="AK45" s="9"/>
      <c r="AL45" s="9"/>
      <c r="AM45" s="9"/>
      <c r="AN45" s="40">
        <f>AO45+AP45+AQ45</f>
        <v>0</v>
      </c>
      <c r="AO45" s="9"/>
      <c r="AP45" s="9"/>
      <c r="AQ45" s="9"/>
      <c r="AR45" s="85">
        <f>((AL45+AK45+AJ45)-((V45)*-1))*-1</f>
        <v>0</v>
      </c>
      <c r="AS45" s="85">
        <f>((AO45+AP45)-((W45)*-1))*-1</f>
        <v>0</v>
      </c>
      <c r="AT45" s="9"/>
      <c r="AU45" s="9"/>
      <c r="AV45" s="90" t="e">
        <f t="shared" ref="AV45" si="418">ROUND((AY45/AT45/10)+(AC45),2)*-1</f>
        <v>#DIV/0!</v>
      </c>
      <c r="AW45" s="90" t="e">
        <f t="shared" ref="AW45" si="419">ROUND((AZ45/AU45/10)+AD45,2)*-1</f>
        <v>#DIV/0!</v>
      </c>
      <c r="AX45" s="90" t="e">
        <f>AV45+AW45</f>
        <v>#DIV/0!</v>
      </c>
      <c r="AY45" s="92">
        <f t="shared" ref="AY45:AY46" si="420">AK45+AL45</f>
        <v>0</v>
      </c>
      <c r="AZ45" s="92">
        <f t="shared" ref="AZ45:AZ46" si="421">AP45</f>
        <v>0</v>
      </c>
      <c r="BA45" s="93">
        <f>BB45+BI45</f>
        <v>0</v>
      </c>
      <c r="BB45" s="93">
        <f>BD45+BE45+BF45+BG45+BH45</f>
        <v>0</v>
      </c>
      <c r="BC45" s="94"/>
      <c r="BD45" s="85"/>
      <c r="BE45" s="85"/>
      <c r="BF45" s="85"/>
      <c r="BG45" s="85"/>
      <c r="BH45" s="85"/>
      <c r="BI45" s="93">
        <f>BJ45+BK45+BL45</f>
        <v>0</v>
      </c>
      <c r="BJ45" s="85"/>
      <c r="BK45" s="85"/>
      <c r="BL45" s="85"/>
      <c r="BM45" s="85">
        <f t="shared" ref="BM45:BM46" si="422">(BE45+BF45+BG45)-(AJ45+AK45+AL45)</f>
        <v>0</v>
      </c>
      <c r="BN45" s="85">
        <f t="shared" ref="BN45:BN46" si="423">(BJ45+BK45)-(AO45+AP45)</f>
        <v>0</v>
      </c>
      <c r="BO45" s="9"/>
      <c r="BP45" s="9"/>
      <c r="BQ45" s="90" t="e">
        <f t="shared" ref="BQ45" si="424">ROUND(((BF45+BG45)-(AK45+AL45))/BO45/10,2)*-1</f>
        <v>#DIV/0!</v>
      </c>
      <c r="BR45" s="90" t="e">
        <f t="shared" ref="BR45" si="425">ROUND(((BK45-AP45)/BP45/10),2)*-1</f>
        <v>#DIV/0!</v>
      </c>
      <c r="BS45" s="90" t="e">
        <f>BQ45+BR45</f>
        <v>#DIV/0!</v>
      </c>
      <c r="BT45" s="93">
        <f>BU45+CB45</f>
        <v>0</v>
      </c>
      <c r="BU45" s="93">
        <f>BW45+BX45+BY45+BZ45+CA45</f>
        <v>0</v>
      </c>
      <c r="BV45" s="94"/>
      <c r="BW45" s="85"/>
      <c r="BX45" s="85"/>
      <c r="BY45" s="85"/>
      <c r="BZ45" s="85"/>
      <c r="CA45" s="85"/>
      <c r="CB45" s="93">
        <f>CC45+CD45+CE45</f>
        <v>0</v>
      </c>
      <c r="CC45" s="85"/>
      <c r="CD45" s="85"/>
      <c r="CE45" s="85"/>
      <c r="CF45" s="85">
        <f t="shared" ref="CF45:CF46" si="426">(BX45+BY45+BZ45)-(BE45+BF45+BG45)</f>
        <v>0</v>
      </c>
      <c r="CG45" s="85">
        <f t="shared" ref="CG45:CG46" si="427">(CC45+CD45)-(BJ45+BK45)</f>
        <v>0</v>
      </c>
      <c r="CH45" s="9"/>
      <c r="CI45" s="9"/>
      <c r="CJ45" s="96" t="e">
        <f t="shared" ref="CJ45" si="428">ROUND(((BY45+BZ45)-(BF45+BG45))/CH45/10,2)*-1</f>
        <v>#DIV/0!</v>
      </c>
      <c r="CK45" s="96" t="e">
        <f t="shared" ref="CK45" si="429">ROUND(((CD45-BK45)/CI45/10),2)*-1</f>
        <v>#DIV/0!</v>
      </c>
      <c r="CL45" s="96" t="e">
        <f>CJ45+CK45</f>
        <v>#DIV/0!</v>
      </c>
      <c r="CM45" s="93">
        <f>CN45+CU45</f>
        <v>0</v>
      </c>
      <c r="CN45" s="93">
        <f>CP45+CQ45+CR45+CS45+CT45</f>
        <v>0</v>
      </c>
      <c r="CO45" s="94"/>
      <c r="CP45" s="85"/>
      <c r="CQ45" s="85"/>
      <c r="CR45" s="85"/>
      <c r="CS45" s="85"/>
      <c r="CT45" s="85"/>
      <c r="CU45" s="93">
        <f>CV45+CW45+CX45</f>
        <v>0</v>
      </c>
      <c r="CV45" s="85"/>
      <c r="CW45" s="85"/>
      <c r="CX45" s="85"/>
      <c r="CY45" s="85">
        <f t="shared" ref="CY45:CY46" si="430">(CQ45+CR45+CS45)-(BX45+BY45+BZ45)</f>
        <v>0</v>
      </c>
      <c r="CZ45" s="85">
        <f t="shared" ref="CZ45:CZ46" si="431">(CV45+CW45)-(CC45+CD45)</f>
        <v>0</v>
      </c>
      <c r="DA45" s="9">
        <v>56067</v>
      </c>
      <c r="DB45" s="9">
        <v>27130</v>
      </c>
      <c r="DC45" s="96">
        <f t="shared" ref="DC45" si="432">ROUND(((CR45+CS45)-(BY45+BZ45))/DA45/10,2)*-1</f>
        <v>0</v>
      </c>
      <c r="DD45" s="96">
        <f t="shared" ref="DD45" si="433">ROUND(((CW45-CD45)/DB45/10),2)*-1</f>
        <v>0</v>
      </c>
      <c r="DE45" s="96">
        <f>DC45+DD45</f>
        <v>0</v>
      </c>
      <c r="DF45" s="93">
        <f>DG45+DN45</f>
        <v>0</v>
      </c>
      <c r="DG45" s="93">
        <f>DI45+DJ45+DK45+DL45+DM45</f>
        <v>0</v>
      </c>
      <c r="DH45" s="94"/>
      <c r="DI45" s="85"/>
      <c r="DJ45" s="85"/>
      <c r="DK45" s="85"/>
      <c r="DL45" s="85"/>
      <c r="DM45" s="85"/>
      <c r="DN45" s="93">
        <f t="shared" si="356"/>
        <v>0</v>
      </c>
      <c r="DO45" s="85"/>
      <c r="DP45" s="85"/>
      <c r="DQ45" s="85"/>
      <c r="DR45" s="85">
        <f t="shared" ref="DR45:DR46" si="434">(DJ45+DK45+DL45)-(CQ45+CR45+CS45)</f>
        <v>0</v>
      </c>
      <c r="DS45" s="85">
        <f t="shared" ref="DS45:DS46" si="435">(DO45+DP45)-(CV45+CW45)</f>
        <v>0</v>
      </c>
      <c r="DT45" s="9"/>
      <c r="DU45" s="9"/>
      <c r="DV45" s="96" t="e">
        <f t="shared" ref="DV45" si="436">ROUND(((DK45+DL45)-(CR45+CS45))/DT45/10,2)*-1</f>
        <v>#DIV/0!</v>
      </c>
      <c r="DW45" s="96" t="e">
        <f t="shared" ref="DW45" si="437">ROUND(((DP45-CW45)/DU45/10),2)*-1</f>
        <v>#DIV/0!</v>
      </c>
      <c r="DX45" s="96" t="e">
        <f>DV45+DW45</f>
        <v>#DIV/0!</v>
      </c>
      <c r="DY45" s="93">
        <f>DZ45+EG45</f>
        <v>0</v>
      </c>
      <c r="DZ45" s="93">
        <f>EB45+EC45+ED45+EE45+EF45</f>
        <v>0</v>
      </c>
      <c r="EA45" s="94"/>
      <c r="EB45" s="85"/>
      <c r="EC45" s="85"/>
      <c r="ED45" s="85"/>
      <c r="EE45" s="85"/>
      <c r="EF45" s="85"/>
      <c r="EG45" s="93">
        <f t="shared" si="361"/>
        <v>0</v>
      </c>
      <c r="EH45" s="85"/>
      <c r="EI45" s="85"/>
      <c r="EJ45" s="85"/>
      <c r="EK45" s="85">
        <f t="shared" ref="EK45:EK46" si="438">(EC45+ED45+EE45)-(DJ45+DK45+DL45)</f>
        <v>0</v>
      </c>
      <c r="EL45" s="85">
        <f t="shared" ref="EL45:EL46" si="439">(EH45+EI45)-(DO45+DP45)</f>
        <v>0</v>
      </c>
      <c r="EM45" s="9"/>
      <c r="EN45" s="9"/>
      <c r="EO45" s="96" t="e">
        <f t="shared" ref="EO45" si="440">ROUND(((ED45+EE45)-(DK45+DL45))/EM45/10,2)*-1</f>
        <v>#DIV/0!</v>
      </c>
      <c r="EP45" s="96" t="e">
        <f t="shared" ref="EP45" si="441">ROUND(((EI45-DP45)/EN45/10),2)*-1</f>
        <v>#DIV/0!</v>
      </c>
      <c r="EQ45" s="96" t="e">
        <f>EO45+EP45</f>
        <v>#DIV/0!</v>
      </c>
    </row>
    <row r="46" spans="1:14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109</v>
      </c>
      <c r="G46" s="19" t="s">
        <v>95</v>
      </c>
      <c r="H46" s="40">
        <f>I46+P46</f>
        <v>0</v>
      </c>
      <c r="I46" s="40">
        <f>K46+L46+M46+N46+O46</f>
        <v>0</v>
      </c>
      <c r="J46" s="5"/>
      <c r="K46" s="9"/>
      <c r="L46" s="9"/>
      <c r="M46" s="9"/>
      <c r="N46" s="9"/>
      <c r="O46" s="9"/>
      <c r="P46" s="40">
        <f>Q46+R46+S46</f>
        <v>0</v>
      </c>
      <c r="Q46" s="9"/>
      <c r="R46" s="9"/>
      <c r="S46" s="9"/>
      <c r="T46" s="68">
        <f>(L46+M46+N46)*-1</f>
        <v>0</v>
      </c>
      <c r="U46" s="68">
        <f>(Q46+R46)*-1</f>
        <v>0</v>
      </c>
      <c r="V46" s="9">
        <f>ROUND(T46*0.65,0)</f>
        <v>0</v>
      </c>
      <c r="W46" s="9">
        <f>ROUND(U46*0.65,0)</f>
        <v>0</v>
      </c>
      <c r="X46" s="45" t="s">
        <v>219</v>
      </c>
      <c r="Y46" s="45" t="s">
        <v>219</v>
      </c>
      <c r="Z46" s="73">
        <f t="shared" si="414"/>
        <v>0</v>
      </c>
      <c r="AA46" s="73">
        <f t="shared" si="415"/>
        <v>0</v>
      </c>
      <c r="AB46" s="73">
        <f>Z46+AA46</f>
        <v>0</v>
      </c>
      <c r="AC46" s="73">
        <f t="shared" si="416"/>
        <v>0</v>
      </c>
      <c r="AD46" s="73">
        <f t="shared" si="417"/>
        <v>0</v>
      </c>
      <c r="AE46" s="46">
        <f>AC46+AD46</f>
        <v>0</v>
      </c>
      <c r="AF46" s="40">
        <f>AG46+AN46</f>
        <v>0</v>
      </c>
      <c r="AG46" s="40">
        <f>AI46+AJ46+AK46+AL46+AM46</f>
        <v>0</v>
      </c>
      <c r="AH46" s="5"/>
      <c r="AI46" s="9"/>
      <c r="AJ46" s="9"/>
      <c r="AK46" s="9"/>
      <c r="AL46" s="9"/>
      <c r="AM46" s="9"/>
      <c r="AN46" s="40">
        <f>AO46+AP46+AQ46</f>
        <v>0</v>
      </c>
      <c r="AO46" s="9"/>
      <c r="AP46" s="9"/>
      <c r="AQ46" s="9"/>
      <c r="AR46" s="85">
        <f>((AL46+AK46+AJ46)-((V46)*-1))*-1</f>
        <v>0</v>
      </c>
      <c r="AS46" s="85">
        <f>((AO46+AP46)-((W46)*-1))*-1</f>
        <v>0</v>
      </c>
      <c r="AT46" s="45" t="s">
        <v>219</v>
      </c>
      <c r="AU46" s="45" t="s">
        <v>219</v>
      </c>
      <c r="AV46" s="90">
        <v>0</v>
      </c>
      <c r="AW46" s="90">
        <v>0</v>
      </c>
      <c r="AX46" s="90">
        <f>AV46+AW46</f>
        <v>0</v>
      </c>
      <c r="AY46" s="92">
        <f t="shared" si="420"/>
        <v>0</v>
      </c>
      <c r="AZ46" s="92">
        <f t="shared" si="421"/>
        <v>0</v>
      </c>
      <c r="BA46" s="93">
        <f>BB46+BI46</f>
        <v>0</v>
      </c>
      <c r="BB46" s="93">
        <f>BD46+BE46+BF46+BG46+BH46</f>
        <v>0</v>
      </c>
      <c r="BC46" s="94"/>
      <c r="BD46" s="85"/>
      <c r="BE46" s="85"/>
      <c r="BF46" s="85"/>
      <c r="BG46" s="85"/>
      <c r="BH46" s="85"/>
      <c r="BI46" s="93">
        <f>BJ46+BK46+BL46</f>
        <v>0</v>
      </c>
      <c r="BJ46" s="85"/>
      <c r="BK46" s="85"/>
      <c r="BL46" s="85"/>
      <c r="BM46" s="85">
        <f t="shared" si="422"/>
        <v>0</v>
      </c>
      <c r="BN46" s="85">
        <f t="shared" si="423"/>
        <v>0</v>
      </c>
      <c r="BO46" s="45" t="s">
        <v>219</v>
      </c>
      <c r="BP46" s="45" t="s">
        <v>219</v>
      </c>
      <c r="BQ46" s="90">
        <v>0</v>
      </c>
      <c r="BR46" s="90">
        <v>0</v>
      </c>
      <c r="BS46" s="90">
        <f>BQ46+BR46</f>
        <v>0</v>
      </c>
      <c r="BT46" s="93">
        <f>BU46+CB46</f>
        <v>0</v>
      </c>
      <c r="BU46" s="93">
        <f>BW46+BX46+BY46+BZ46+CA46</f>
        <v>0</v>
      </c>
      <c r="BV46" s="94"/>
      <c r="BW46" s="85"/>
      <c r="BX46" s="85"/>
      <c r="BY46" s="85"/>
      <c r="BZ46" s="85"/>
      <c r="CA46" s="85"/>
      <c r="CB46" s="93">
        <f>CC46+CD46+CE46</f>
        <v>0</v>
      </c>
      <c r="CC46" s="85"/>
      <c r="CD46" s="85"/>
      <c r="CE46" s="85"/>
      <c r="CF46" s="85">
        <f t="shared" si="426"/>
        <v>0</v>
      </c>
      <c r="CG46" s="85">
        <f t="shared" si="427"/>
        <v>0</v>
      </c>
      <c r="CH46" s="45" t="s">
        <v>219</v>
      </c>
      <c r="CI46" s="45" t="s">
        <v>219</v>
      </c>
      <c r="CJ46" s="96">
        <v>0</v>
      </c>
      <c r="CK46" s="96">
        <v>0</v>
      </c>
      <c r="CL46" s="96">
        <f>CJ46+CK46</f>
        <v>0</v>
      </c>
      <c r="CM46" s="93">
        <f>CN46+CU46</f>
        <v>0</v>
      </c>
      <c r="CN46" s="93">
        <f>CP46+CQ46+CR46+CS46+CT46</f>
        <v>0</v>
      </c>
      <c r="CO46" s="94"/>
      <c r="CP46" s="85"/>
      <c r="CQ46" s="85"/>
      <c r="CR46" s="85"/>
      <c r="CS46" s="85"/>
      <c r="CT46" s="85"/>
      <c r="CU46" s="93">
        <f>CV46+CW46+CX46</f>
        <v>0</v>
      </c>
      <c r="CV46" s="85"/>
      <c r="CW46" s="85"/>
      <c r="CX46" s="85"/>
      <c r="CY46" s="85">
        <f t="shared" si="430"/>
        <v>0</v>
      </c>
      <c r="CZ46" s="85">
        <f t="shared" si="431"/>
        <v>0</v>
      </c>
      <c r="DA46" s="45" t="s">
        <v>219</v>
      </c>
      <c r="DB46" s="45" t="s">
        <v>219</v>
      </c>
      <c r="DC46" s="96">
        <v>0</v>
      </c>
      <c r="DD46" s="96">
        <v>0</v>
      </c>
      <c r="DE46" s="96">
        <f>DC46+DD46</f>
        <v>0</v>
      </c>
      <c r="DF46" s="93">
        <f>DG46+DN46</f>
        <v>0</v>
      </c>
      <c r="DG46" s="93">
        <f>DI46+DJ46+DK46+DL46+DM46</f>
        <v>0</v>
      </c>
      <c r="DH46" s="94"/>
      <c r="DI46" s="85"/>
      <c r="DJ46" s="85"/>
      <c r="DK46" s="85"/>
      <c r="DL46" s="85"/>
      <c r="DM46" s="85"/>
      <c r="DN46" s="93">
        <f t="shared" si="356"/>
        <v>0</v>
      </c>
      <c r="DO46" s="85"/>
      <c r="DP46" s="85"/>
      <c r="DQ46" s="85"/>
      <c r="DR46" s="85">
        <f t="shared" si="434"/>
        <v>0</v>
      </c>
      <c r="DS46" s="85">
        <f t="shared" si="435"/>
        <v>0</v>
      </c>
      <c r="DT46" s="45" t="s">
        <v>219</v>
      </c>
      <c r="DU46" s="45" t="s">
        <v>219</v>
      </c>
      <c r="DV46" s="96">
        <v>0</v>
      </c>
      <c r="DW46" s="96">
        <v>0</v>
      </c>
      <c r="DX46" s="96">
        <f>DV46+DW46</f>
        <v>0</v>
      </c>
      <c r="DY46" s="93">
        <f>DZ46+EG46</f>
        <v>0</v>
      </c>
      <c r="DZ46" s="93">
        <f>EB46+EC46+ED46+EE46+EF46</f>
        <v>0</v>
      </c>
      <c r="EA46" s="94"/>
      <c r="EB46" s="85"/>
      <c r="EC46" s="85"/>
      <c r="ED46" s="85"/>
      <c r="EE46" s="85"/>
      <c r="EF46" s="85"/>
      <c r="EG46" s="93">
        <f t="shared" si="361"/>
        <v>0</v>
      </c>
      <c r="EH46" s="85"/>
      <c r="EI46" s="85"/>
      <c r="EJ46" s="85"/>
      <c r="EK46" s="85">
        <f t="shared" si="438"/>
        <v>0</v>
      </c>
      <c r="EL46" s="85">
        <f t="shared" si="439"/>
        <v>0</v>
      </c>
      <c r="EM46" s="45" t="s">
        <v>219</v>
      </c>
      <c r="EN46" s="45" t="s">
        <v>219</v>
      </c>
      <c r="EO46" s="96">
        <v>0</v>
      </c>
      <c r="EP46" s="96">
        <v>0</v>
      </c>
      <c r="EQ46" s="96">
        <f>EO46+EP46</f>
        <v>0</v>
      </c>
    </row>
    <row r="47" spans="1:147" x14ac:dyDescent="0.25">
      <c r="A47" s="29"/>
      <c r="B47" s="30"/>
      <c r="C47" s="31"/>
      <c r="D47" s="32" t="s">
        <v>154</v>
      </c>
      <c r="E47" s="34"/>
      <c r="F47" s="34"/>
      <c r="G47" s="34"/>
      <c r="H47" s="33">
        <f t="shared" ref="H47:AE47" si="442">SUBTOTAL(9,H45:H46)</f>
        <v>0</v>
      </c>
      <c r="I47" s="33">
        <f t="shared" si="442"/>
        <v>0</v>
      </c>
      <c r="J47" s="33">
        <f t="shared" si="442"/>
        <v>0</v>
      </c>
      <c r="K47" s="33">
        <f t="shared" si="442"/>
        <v>0</v>
      </c>
      <c r="L47" s="33">
        <f t="shared" si="442"/>
        <v>0</v>
      </c>
      <c r="M47" s="33">
        <f t="shared" si="442"/>
        <v>0</v>
      </c>
      <c r="N47" s="33">
        <f t="shared" si="442"/>
        <v>0</v>
      </c>
      <c r="O47" s="33">
        <f t="shared" si="442"/>
        <v>0</v>
      </c>
      <c r="P47" s="33">
        <f t="shared" si="442"/>
        <v>0</v>
      </c>
      <c r="Q47" s="33">
        <f t="shared" si="442"/>
        <v>0</v>
      </c>
      <c r="R47" s="33">
        <f t="shared" si="442"/>
        <v>0</v>
      </c>
      <c r="S47" s="33">
        <f t="shared" si="442"/>
        <v>0</v>
      </c>
      <c r="T47" s="33">
        <f t="shared" si="442"/>
        <v>0</v>
      </c>
      <c r="U47" s="33">
        <f t="shared" si="442"/>
        <v>0</v>
      </c>
      <c r="V47" s="33">
        <f t="shared" si="442"/>
        <v>0</v>
      </c>
      <c r="W47" s="33">
        <f t="shared" si="442"/>
        <v>0</v>
      </c>
      <c r="X47" s="33">
        <f t="shared" si="442"/>
        <v>55392</v>
      </c>
      <c r="Y47" s="33">
        <f t="shared" si="442"/>
        <v>29600</v>
      </c>
      <c r="Z47" s="47">
        <f t="shared" si="442"/>
        <v>0</v>
      </c>
      <c r="AA47" s="47">
        <f t="shared" si="442"/>
        <v>0</v>
      </c>
      <c r="AB47" s="47">
        <f t="shared" si="442"/>
        <v>0</v>
      </c>
      <c r="AC47" s="47">
        <f t="shared" si="442"/>
        <v>0</v>
      </c>
      <c r="AD47" s="47">
        <f t="shared" si="442"/>
        <v>0</v>
      </c>
      <c r="AE47" s="47">
        <f t="shared" si="442"/>
        <v>0</v>
      </c>
      <c r="AF47" s="33">
        <f t="shared" ref="AF47:AX47" si="443">SUBTOTAL(9,AF45:AF46)</f>
        <v>0</v>
      </c>
      <c r="AG47" s="33">
        <f t="shared" si="443"/>
        <v>0</v>
      </c>
      <c r="AH47" s="33">
        <f t="shared" si="443"/>
        <v>0</v>
      </c>
      <c r="AI47" s="33">
        <f t="shared" si="443"/>
        <v>0</v>
      </c>
      <c r="AJ47" s="33">
        <f t="shared" si="443"/>
        <v>0</v>
      </c>
      <c r="AK47" s="33">
        <f t="shared" si="443"/>
        <v>0</v>
      </c>
      <c r="AL47" s="33">
        <f t="shared" si="443"/>
        <v>0</v>
      </c>
      <c r="AM47" s="33">
        <f t="shared" si="443"/>
        <v>0</v>
      </c>
      <c r="AN47" s="33">
        <f t="shared" si="443"/>
        <v>0</v>
      </c>
      <c r="AO47" s="33">
        <f t="shared" si="443"/>
        <v>0</v>
      </c>
      <c r="AP47" s="33">
        <f t="shared" si="443"/>
        <v>0</v>
      </c>
      <c r="AQ47" s="33">
        <f t="shared" si="443"/>
        <v>0</v>
      </c>
      <c r="AR47" s="33">
        <f t="shared" si="443"/>
        <v>0</v>
      </c>
      <c r="AS47" s="33">
        <f t="shared" si="443"/>
        <v>0</v>
      </c>
      <c r="AT47" s="33">
        <f t="shared" si="443"/>
        <v>0</v>
      </c>
      <c r="AU47" s="33">
        <f t="shared" si="443"/>
        <v>0</v>
      </c>
      <c r="AV47" s="47" t="e">
        <f t="shared" si="443"/>
        <v>#DIV/0!</v>
      </c>
      <c r="AW47" s="47" t="e">
        <f t="shared" si="443"/>
        <v>#DIV/0!</v>
      </c>
      <c r="AX47" s="47" t="e">
        <f t="shared" si="443"/>
        <v>#DIV/0!</v>
      </c>
      <c r="AY47"/>
      <c r="AZ47"/>
      <c r="BA47" s="33">
        <f t="shared" ref="BA47:BS47" si="444">SUBTOTAL(9,BA45:BA46)</f>
        <v>0</v>
      </c>
      <c r="BB47" s="33">
        <f t="shared" si="444"/>
        <v>0</v>
      </c>
      <c r="BC47" s="33">
        <f t="shared" si="444"/>
        <v>0</v>
      </c>
      <c r="BD47" s="33">
        <f t="shared" si="444"/>
        <v>0</v>
      </c>
      <c r="BE47" s="33">
        <f t="shared" si="444"/>
        <v>0</v>
      </c>
      <c r="BF47" s="33">
        <f t="shared" si="444"/>
        <v>0</v>
      </c>
      <c r="BG47" s="33">
        <f t="shared" si="444"/>
        <v>0</v>
      </c>
      <c r="BH47" s="33">
        <f t="shared" si="444"/>
        <v>0</v>
      </c>
      <c r="BI47" s="33">
        <f t="shared" si="444"/>
        <v>0</v>
      </c>
      <c r="BJ47" s="33">
        <f t="shared" si="444"/>
        <v>0</v>
      </c>
      <c r="BK47" s="33">
        <f t="shared" si="444"/>
        <v>0</v>
      </c>
      <c r="BL47" s="33">
        <f t="shared" si="444"/>
        <v>0</v>
      </c>
      <c r="BM47" s="33">
        <f t="shared" si="444"/>
        <v>0</v>
      </c>
      <c r="BN47" s="33">
        <f t="shared" si="444"/>
        <v>0</v>
      </c>
      <c r="BO47" s="33">
        <f t="shared" si="444"/>
        <v>0</v>
      </c>
      <c r="BP47" s="33">
        <f t="shared" si="444"/>
        <v>0</v>
      </c>
      <c r="BQ47" s="47" t="e">
        <f t="shared" si="444"/>
        <v>#DIV/0!</v>
      </c>
      <c r="BR47" s="47" t="e">
        <f t="shared" si="444"/>
        <v>#DIV/0!</v>
      </c>
      <c r="BS47" s="47" t="e">
        <f t="shared" si="444"/>
        <v>#DIV/0!</v>
      </c>
      <c r="BT47" s="33">
        <f t="shared" ref="BT47:CL47" si="445">SUBTOTAL(9,BT45:BT46)</f>
        <v>0</v>
      </c>
      <c r="BU47" s="33">
        <f t="shared" si="445"/>
        <v>0</v>
      </c>
      <c r="BV47" s="33">
        <f t="shared" si="445"/>
        <v>0</v>
      </c>
      <c r="BW47" s="33">
        <f t="shared" si="445"/>
        <v>0</v>
      </c>
      <c r="BX47" s="33">
        <f t="shared" si="445"/>
        <v>0</v>
      </c>
      <c r="BY47" s="33">
        <f t="shared" si="445"/>
        <v>0</v>
      </c>
      <c r="BZ47" s="33">
        <f t="shared" si="445"/>
        <v>0</v>
      </c>
      <c r="CA47" s="33">
        <f t="shared" si="445"/>
        <v>0</v>
      </c>
      <c r="CB47" s="33">
        <f t="shared" si="445"/>
        <v>0</v>
      </c>
      <c r="CC47" s="33">
        <f t="shared" si="445"/>
        <v>0</v>
      </c>
      <c r="CD47" s="33">
        <f t="shared" si="445"/>
        <v>0</v>
      </c>
      <c r="CE47" s="33">
        <f t="shared" si="445"/>
        <v>0</v>
      </c>
      <c r="CF47" s="33">
        <f t="shared" si="445"/>
        <v>0</v>
      </c>
      <c r="CG47" s="33">
        <f t="shared" si="445"/>
        <v>0</v>
      </c>
      <c r="CH47" s="33">
        <f t="shared" si="445"/>
        <v>0</v>
      </c>
      <c r="CI47" s="33">
        <f t="shared" si="445"/>
        <v>0</v>
      </c>
      <c r="CJ47" s="60" t="e">
        <f t="shared" si="445"/>
        <v>#DIV/0!</v>
      </c>
      <c r="CK47" s="60" t="e">
        <f t="shared" si="445"/>
        <v>#DIV/0!</v>
      </c>
      <c r="CL47" s="60" t="e">
        <f t="shared" si="445"/>
        <v>#DIV/0!</v>
      </c>
      <c r="CM47" s="33">
        <f t="shared" ref="CM47:DE47" si="446">SUBTOTAL(9,CM45:CM46)</f>
        <v>0</v>
      </c>
      <c r="CN47" s="33">
        <f t="shared" si="446"/>
        <v>0</v>
      </c>
      <c r="CO47" s="33">
        <f t="shared" si="446"/>
        <v>0</v>
      </c>
      <c r="CP47" s="33">
        <f t="shared" si="446"/>
        <v>0</v>
      </c>
      <c r="CQ47" s="33">
        <f t="shared" si="446"/>
        <v>0</v>
      </c>
      <c r="CR47" s="33">
        <f t="shared" si="446"/>
        <v>0</v>
      </c>
      <c r="CS47" s="33">
        <f t="shared" si="446"/>
        <v>0</v>
      </c>
      <c r="CT47" s="33">
        <f t="shared" si="446"/>
        <v>0</v>
      </c>
      <c r="CU47" s="33">
        <f t="shared" si="446"/>
        <v>0</v>
      </c>
      <c r="CV47" s="33">
        <f t="shared" si="446"/>
        <v>0</v>
      </c>
      <c r="CW47" s="33">
        <f t="shared" si="446"/>
        <v>0</v>
      </c>
      <c r="CX47" s="33">
        <f t="shared" si="446"/>
        <v>0</v>
      </c>
      <c r="CY47" s="33">
        <f t="shared" si="446"/>
        <v>0</v>
      </c>
      <c r="CZ47" s="33">
        <f t="shared" si="446"/>
        <v>0</v>
      </c>
      <c r="DA47" s="33">
        <f t="shared" si="446"/>
        <v>56067</v>
      </c>
      <c r="DB47" s="33">
        <f t="shared" si="446"/>
        <v>27130</v>
      </c>
      <c r="DC47" s="60">
        <f t="shared" si="446"/>
        <v>0</v>
      </c>
      <c r="DD47" s="60">
        <f t="shared" si="446"/>
        <v>0</v>
      </c>
      <c r="DE47" s="60">
        <f t="shared" si="446"/>
        <v>0</v>
      </c>
      <c r="DF47" s="33">
        <f t="shared" ref="DF47:DX47" si="447">SUBTOTAL(9,DF45:DF46)</f>
        <v>0</v>
      </c>
      <c r="DG47" s="33">
        <f t="shared" si="447"/>
        <v>0</v>
      </c>
      <c r="DH47" s="33">
        <f t="shared" si="447"/>
        <v>0</v>
      </c>
      <c r="DI47" s="33">
        <f t="shared" si="447"/>
        <v>0</v>
      </c>
      <c r="DJ47" s="33">
        <f t="shared" si="447"/>
        <v>0</v>
      </c>
      <c r="DK47" s="33">
        <f t="shared" si="447"/>
        <v>0</v>
      </c>
      <c r="DL47" s="33">
        <f t="shared" si="447"/>
        <v>0</v>
      </c>
      <c r="DM47" s="33">
        <f t="shared" si="447"/>
        <v>0</v>
      </c>
      <c r="DN47" s="33">
        <f t="shared" si="447"/>
        <v>0</v>
      </c>
      <c r="DO47" s="33">
        <f t="shared" si="447"/>
        <v>0</v>
      </c>
      <c r="DP47" s="33">
        <f t="shared" si="447"/>
        <v>0</v>
      </c>
      <c r="DQ47" s="33">
        <f t="shared" si="447"/>
        <v>0</v>
      </c>
      <c r="DR47" s="33">
        <f t="shared" si="447"/>
        <v>0</v>
      </c>
      <c r="DS47" s="33">
        <f t="shared" si="447"/>
        <v>0</v>
      </c>
      <c r="DT47" s="33">
        <f t="shared" si="447"/>
        <v>0</v>
      </c>
      <c r="DU47" s="33">
        <f t="shared" si="447"/>
        <v>0</v>
      </c>
      <c r="DV47" s="60" t="e">
        <f t="shared" si="447"/>
        <v>#DIV/0!</v>
      </c>
      <c r="DW47" s="60" t="e">
        <f t="shared" si="447"/>
        <v>#DIV/0!</v>
      </c>
      <c r="DX47" s="60" t="e">
        <f t="shared" si="447"/>
        <v>#DIV/0!</v>
      </c>
      <c r="DY47" s="33">
        <f t="shared" ref="DY47:EQ47" si="448">SUBTOTAL(9,DY45:DY46)</f>
        <v>0</v>
      </c>
      <c r="DZ47" s="33">
        <f t="shared" si="448"/>
        <v>0</v>
      </c>
      <c r="EA47" s="33">
        <f t="shared" si="448"/>
        <v>0</v>
      </c>
      <c r="EB47" s="33">
        <f t="shared" si="448"/>
        <v>0</v>
      </c>
      <c r="EC47" s="33">
        <f t="shared" si="448"/>
        <v>0</v>
      </c>
      <c r="ED47" s="33">
        <f t="shared" si="448"/>
        <v>0</v>
      </c>
      <c r="EE47" s="33">
        <f t="shared" si="448"/>
        <v>0</v>
      </c>
      <c r="EF47" s="33">
        <f t="shared" si="448"/>
        <v>0</v>
      </c>
      <c r="EG47" s="33">
        <f t="shared" si="448"/>
        <v>0</v>
      </c>
      <c r="EH47" s="33">
        <f t="shared" si="448"/>
        <v>0</v>
      </c>
      <c r="EI47" s="33">
        <f t="shared" si="448"/>
        <v>0</v>
      </c>
      <c r="EJ47" s="33">
        <f t="shared" si="448"/>
        <v>0</v>
      </c>
      <c r="EK47" s="33">
        <f t="shared" si="448"/>
        <v>0</v>
      </c>
      <c r="EL47" s="33">
        <f t="shared" si="448"/>
        <v>0</v>
      </c>
      <c r="EM47" s="33">
        <f t="shared" si="448"/>
        <v>0</v>
      </c>
      <c r="EN47" s="33">
        <f t="shared" si="448"/>
        <v>0</v>
      </c>
      <c r="EO47" s="60" t="e">
        <f t="shared" si="448"/>
        <v>#DIV/0!</v>
      </c>
      <c r="EP47" s="60" t="e">
        <f t="shared" si="448"/>
        <v>#DIV/0!</v>
      </c>
      <c r="EQ47" s="60" t="e">
        <f t="shared" si="448"/>
        <v>#DIV/0!</v>
      </c>
    </row>
    <row r="48" spans="1:147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40">
        <f>I48+P48</f>
        <v>591000</v>
      </c>
      <c r="I48" s="40">
        <f>K48+L48+M48+N48+O48</f>
        <v>380000</v>
      </c>
      <c r="J48" s="5">
        <v>9</v>
      </c>
      <c r="K48" s="9">
        <v>237240</v>
      </c>
      <c r="L48" s="9"/>
      <c r="M48" s="9">
        <v>142760</v>
      </c>
      <c r="N48" s="9"/>
      <c r="O48" s="9"/>
      <c r="P48" s="40">
        <f>Q48+R48+S48</f>
        <v>211000</v>
      </c>
      <c r="Q48" s="9"/>
      <c r="R48" s="9">
        <v>211000</v>
      </c>
      <c r="S48" s="9"/>
      <c r="T48" s="68">
        <f>(L48+M48+N48)*-1</f>
        <v>-142760</v>
      </c>
      <c r="U48" s="68">
        <f>(Q48+R48)*-1</f>
        <v>-211000</v>
      </c>
      <c r="V48" s="9">
        <f t="shared" ref="V48:W50" si="449">ROUND(T48*0.65,0)</f>
        <v>-92794</v>
      </c>
      <c r="W48" s="9">
        <f t="shared" si="449"/>
        <v>-137150</v>
      </c>
      <c r="X48" s="9">
        <v>55392</v>
      </c>
      <c r="Y48" s="9">
        <v>29600</v>
      </c>
      <c r="Z48" s="73">
        <f t="shared" ref="Z48:Z50" si="450">IF(T48=0,0,ROUND((T48+L48)/X48/12,2))</f>
        <v>-0.21</v>
      </c>
      <c r="AA48" s="73">
        <f t="shared" ref="AA48:AA50" si="451">IF(U48=0,0,ROUND((U48+Q48)/Y48/12,2))</f>
        <v>-0.59</v>
      </c>
      <c r="AB48" s="73">
        <f>Z48+AA48</f>
        <v>-0.79999999999999993</v>
      </c>
      <c r="AC48" s="73">
        <f t="shared" ref="AC48:AC50" si="452">ROUND(Z48*0.65,2)</f>
        <v>-0.14000000000000001</v>
      </c>
      <c r="AD48" s="73">
        <f t="shared" ref="AD48:AD50" si="453">ROUND(AA48*0.65,2)</f>
        <v>-0.38</v>
      </c>
      <c r="AE48" s="46">
        <f>AC48+AD48</f>
        <v>-0.52</v>
      </c>
      <c r="AF48" s="40">
        <f>AG48+AN48</f>
        <v>0</v>
      </c>
      <c r="AG48" s="40">
        <f>AI48+AJ48+AK48+AL48+AM48</f>
        <v>0</v>
      </c>
      <c r="AH48" s="81"/>
      <c r="AI48" s="82"/>
      <c r="AJ48" s="82"/>
      <c r="AK48" s="82"/>
      <c r="AL48" s="82"/>
      <c r="AM48" s="82"/>
      <c r="AN48" s="80">
        <f>AO48+AP48+AQ48</f>
        <v>0</v>
      </c>
      <c r="AO48" s="82"/>
      <c r="AP48" s="82"/>
      <c r="AQ48" s="82"/>
      <c r="AR48" s="85">
        <f>((AL48+AK48+AJ48)-((V48)*-1))*-1</f>
        <v>92794</v>
      </c>
      <c r="AS48" s="85">
        <f>((AO48+AP48)-((W48)*-1))*-1</f>
        <v>137150</v>
      </c>
      <c r="AT48" s="9"/>
      <c r="AU48" s="9"/>
      <c r="AV48" s="90" t="e">
        <f t="shared" ref="AV48:AV50" si="454">ROUND((AY48/AT48/10)+(AC48),2)*-1</f>
        <v>#DIV/0!</v>
      </c>
      <c r="AW48" s="90" t="e">
        <f t="shared" ref="AW48:AW50" si="455">ROUND((AZ48/AU48/10)+AD48,2)*-1</f>
        <v>#DIV/0!</v>
      </c>
      <c r="AX48" s="90" t="e">
        <f>AV48+AW48</f>
        <v>#DIV/0!</v>
      </c>
      <c r="AY48" s="92">
        <f t="shared" ref="AY48:AY50" si="456">AK48+AL48</f>
        <v>0</v>
      </c>
      <c r="AZ48" s="92">
        <f t="shared" ref="AZ48:AZ50" si="457">AP48</f>
        <v>0</v>
      </c>
      <c r="BA48" s="93">
        <f>BB48+BI48</f>
        <v>0</v>
      </c>
      <c r="BB48" s="93">
        <f>BD48+BE48+BF48+BG48+BH48</f>
        <v>0</v>
      </c>
      <c r="BC48" s="94"/>
      <c r="BD48" s="85"/>
      <c r="BE48" s="85"/>
      <c r="BF48" s="85"/>
      <c r="BG48" s="85"/>
      <c r="BH48" s="85"/>
      <c r="BI48" s="93">
        <f>BJ48+BK48+BL48</f>
        <v>0</v>
      </c>
      <c r="BJ48" s="85"/>
      <c r="BK48" s="85"/>
      <c r="BL48" s="85"/>
      <c r="BM48" s="85">
        <f t="shared" ref="BM48:BM50" si="458">(BE48+BF48+BG48)-(AJ48+AK48+AL48)</f>
        <v>0</v>
      </c>
      <c r="BN48" s="85">
        <f t="shared" ref="BN48:BN50" si="459">(BJ48+BK48)-(AO48+AP48)</f>
        <v>0</v>
      </c>
      <c r="BO48" s="9"/>
      <c r="BP48" s="9"/>
      <c r="BQ48" s="90" t="e">
        <f t="shared" ref="BQ48:BQ50" si="460">ROUND(((BF48+BG48)-(AK48+AL48))/BO48/10,2)*-1</f>
        <v>#DIV/0!</v>
      </c>
      <c r="BR48" s="90" t="e">
        <f t="shared" ref="BR48:BR50" si="461">ROUND(((BK48-AP48)/BP48/10),2)*-1</f>
        <v>#DIV/0!</v>
      </c>
      <c r="BS48" s="90" t="e">
        <f>BQ48+BR48</f>
        <v>#DIV/0!</v>
      </c>
      <c r="BT48" s="93">
        <f>BU48+CB48</f>
        <v>0</v>
      </c>
      <c r="BU48" s="93">
        <f>BW48+BX48+BY48+BZ48+CA48</f>
        <v>0</v>
      </c>
      <c r="BV48" s="94"/>
      <c r="BW48" s="85"/>
      <c r="BX48" s="85"/>
      <c r="BY48" s="85"/>
      <c r="BZ48" s="85"/>
      <c r="CA48" s="85"/>
      <c r="CB48" s="93">
        <f>CC48+CD48+CE48</f>
        <v>0</v>
      </c>
      <c r="CC48" s="85"/>
      <c r="CD48" s="85"/>
      <c r="CE48" s="85"/>
      <c r="CF48" s="85">
        <f t="shared" ref="CF48:CF50" si="462">(BX48+BY48+BZ48)-(BE48+BF48+BG48)</f>
        <v>0</v>
      </c>
      <c r="CG48" s="85">
        <f t="shared" ref="CG48:CG50" si="463">(CC48+CD48)-(BJ48+BK48)</f>
        <v>0</v>
      </c>
      <c r="CH48" s="9"/>
      <c r="CI48" s="9"/>
      <c r="CJ48" s="96" t="e">
        <f t="shared" ref="CJ48:CJ50" si="464">ROUND(((BY48+BZ48)-(BF48+BG48))/CH48/10,2)*-1</f>
        <v>#DIV/0!</v>
      </c>
      <c r="CK48" s="96" t="e">
        <f t="shared" ref="CK48:CK50" si="465">ROUND(((CD48-BK48)/CI48/10),2)*-1</f>
        <v>#DIV/0!</v>
      </c>
      <c r="CL48" s="96" t="e">
        <f>CJ48+CK48</f>
        <v>#DIV/0!</v>
      </c>
      <c r="CM48" s="93">
        <f>CN48+CU48</f>
        <v>0</v>
      </c>
      <c r="CN48" s="93">
        <f>CP48+CQ48+CR48+CS48+CT48</f>
        <v>0</v>
      </c>
      <c r="CO48" s="94"/>
      <c r="CP48" s="85"/>
      <c r="CQ48" s="85"/>
      <c r="CR48" s="85"/>
      <c r="CS48" s="85"/>
      <c r="CT48" s="85"/>
      <c r="CU48" s="93">
        <f>CV48+CW48+CX48</f>
        <v>0</v>
      </c>
      <c r="CV48" s="85"/>
      <c r="CW48" s="85"/>
      <c r="CX48" s="85"/>
      <c r="CY48" s="85">
        <f t="shared" ref="CY48:CY50" si="466">(CQ48+CR48+CS48)-(BX48+BY48+BZ48)</f>
        <v>0</v>
      </c>
      <c r="CZ48" s="85">
        <f t="shared" ref="CZ48:CZ50" si="467">(CV48+CW48)-(CC48+CD48)</f>
        <v>0</v>
      </c>
      <c r="DA48" s="9">
        <v>56067</v>
      </c>
      <c r="DB48" s="9">
        <v>27130</v>
      </c>
      <c r="DC48" s="96">
        <f t="shared" ref="DC48" si="468">ROUND(((CR48+CS48)-(BY48+BZ48))/DA48/10,2)*-1</f>
        <v>0</v>
      </c>
      <c r="DD48" s="96">
        <f t="shared" ref="DD48" si="469">ROUND(((CW48-CD48)/DB48/10),2)*-1</f>
        <v>0</v>
      </c>
      <c r="DE48" s="96">
        <f>DC48+DD48</f>
        <v>0</v>
      </c>
      <c r="DF48" s="93">
        <f>DG48+DN48</f>
        <v>0</v>
      </c>
      <c r="DG48" s="93">
        <f>DI48+DJ48+DK48+DL48+DM48</f>
        <v>0</v>
      </c>
      <c r="DH48" s="94"/>
      <c r="DI48" s="85"/>
      <c r="DJ48" s="85"/>
      <c r="DK48" s="85"/>
      <c r="DL48" s="85"/>
      <c r="DM48" s="85"/>
      <c r="DN48" s="93">
        <f>DO48+DP48+DQ48</f>
        <v>0</v>
      </c>
      <c r="DO48" s="85"/>
      <c r="DP48" s="85"/>
      <c r="DQ48" s="85"/>
      <c r="DR48" s="85">
        <f t="shared" ref="DR48:DR50" si="470">(DJ48+DK48+DL48)-(CQ48+CR48+CS48)</f>
        <v>0</v>
      </c>
      <c r="DS48" s="85">
        <f t="shared" ref="DS48:DS50" si="471">(DO48+DP48)-(CV48+CW48)</f>
        <v>0</v>
      </c>
      <c r="DT48" s="9"/>
      <c r="DU48" s="9"/>
      <c r="DV48" s="96" t="e">
        <f t="shared" ref="DV48" si="472">ROUND(((DK48+DL48)-(CR48+CS48))/DT48/10,2)*-1</f>
        <v>#DIV/0!</v>
      </c>
      <c r="DW48" s="96" t="e">
        <f t="shared" ref="DW48" si="473">ROUND(((DP48-CW48)/DU48/10),2)*-1</f>
        <v>#DIV/0!</v>
      </c>
      <c r="DX48" s="96" t="e">
        <f>DV48+DW48</f>
        <v>#DIV/0!</v>
      </c>
      <c r="DY48" s="93">
        <f>DZ48+EG48</f>
        <v>0</v>
      </c>
      <c r="DZ48" s="93">
        <f>EB48+EC48+ED48+EE48+EF48</f>
        <v>0</v>
      </c>
      <c r="EA48" s="94"/>
      <c r="EB48" s="85"/>
      <c r="EC48" s="85"/>
      <c r="ED48" s="85"/>
      <c r="EE48" s="85"/>
      <c r="EF48" s="85"/>
      <c r="EG48" s="93">
        <f t="shared" si="361"/>
        <v>0</v>
      </c>
      <c r="EH48" s="85"/>
      <c r="EI48" s="85"/>
      <c r="EJ48" s="85"/>
      <c r="EK48" s="85">
        <f t="shared" ref="EK48:EK50" si="474">(EC48+ED48+EE48)-(DJ48+DK48+DL48)</f>
        <v>0</v>
      </c>
      <c r="EL48" s="85">
        <f t="shared" ref="EL48:EL50" si="475">(EH48+EI48)-(DO48+DP48)</f>
        <v>0</v>
      </c>
      <c r="EM48" s="9"/>
      <c r="EN48" s="9"/>
      <c r="EO48" s="96" t="e">
        <f t="shared" ref="EO48" si="476">ROUND(((ED48+EE48)-(DK48+DL48))/EM48/10,2)*-1</f>
        <v>#DIV/0!</v>
      </c>
      <c r="EP48" s="96" t="e">
        <f t="shared" ref="EP48" si="477">ROUND(((EI48-DP48)/EN48/10),2)*-1</f>
        <v>#DIV/0!</v>
      </c>
      <c r="EQ48" s="96" t="e">
        <f>EO48+EP48</f>
        <v>#DIV/0!</v>
      </c>
    </row>
    <row r="49" spans="1:14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109</v>
      </c>
      <c r="G49" s="19" t="s">
        <v>95</v>
      </c>
      <c r="H49" s="40">
        <f>I49+P49</f>
        <v>0</v>
      </c>
      <c r="I49" s="40">
        <f>K49+L49+M49+N49+O49</f>
        <v>0</v>
      </c>
      <c r="J49" s="5"/>
      <c r="K49" s="9"/>
      <c r="L49" s="9"/>
      <c r="M49" s="9"/>
      <c r="N49" s="9"/>
      <c r="O49" s="9"/>
      <c r="P49" s="40">
        <f>Q49+R49+S49</f>
        <v>0</v>
      </c>
      <c r="Q49" s="9"/>
      <c r="R49" s="9"/>
      <c r="S49" s="9"/>
      <c r="T49" s="68">
        <f>(L49+M49+N49)*-1</f>
        <v>0</v>
      </c>
      <c r="U49" s="68">
        <f>(Q49+R49)*-1</f>
        <v>0</v>
      </c>
      <c r="V49" s="9">
        <f t="shared" si="449"/>
        <v>0</v>
      </c>
      <c r="W49" s="9">
        <f t="shared" si="449"/>
        <v>0</v>
      </c>
      <c r="X49" s="45" t="s">
        <v>219</v>
      </c>
      <c r="Y49" s="45" t="s">
        <v>219</v>
      </c>
      <c r="Z49" s="73">
        <f t="shared" si="450"/>
        <v>0</v>
      </c>
      <c r="AA49" s="73">
        <f t="shared" si="451"/>
        <v>0</v>
      </c>
      <c r="AB49" s="73">
        <f>Z49+AA49</f>
        <v>0</v>
      </c>
      <c r="AC49" s="73">
        <f t="shared" si="452"/>
        <v>0</v>
      </c>
      <c r="AD49" s="73">
        <f t="shared" si="453"/>
        <v>0</v>
      </c>
      <c r="AE49" s="46">
        <f>AC49+AD49</f>
        <v>0</v>
      </c>
      <c r="AF49" s="40">
        <f>AG49+AN49</f>
        <v>0</v>
      </c>
      <c r="AG49" s="40">
        <f>AI49+AJ49+AK49+AL49+AM49</f>
        <v>0</v>
      </c>
      <c r="AH49" s="81"/>
      <c r="AI49" s="82"/>
      <c r="AJ49" s="82"/>
      <c r="AK49" s="82"/>
      <c r="AL49" s="82"/>
      <c r="AM49" s="82"/>
      <c r="AN49" s="80">
        <f>AO49+AP49+AQ49</f>
        <v>0</v>
      </c>
      <c r="AO49" s="82"/>
      <c r="AP49" s="82"/>
      <c r="AQ49" s="82"/>
      <c r="AR49" s="85">
        <f>((AL49+AK49+AJ49)-((V49)*-1))*-1</f>
        <v>0</v>
      </c>
      <c r="AS49" s="85">
        <f>((AO49+AP49)-((W49)*-1))*-1</f>
        <v>0</v>
      </c>
      <c r="AT49" s="45" t="s">
        <v>219</v>
      </c>
      <c r="AU49" s="45" t="s">
        <v>219</v>
      </c>
      <c r="AV49" s="90">
        <v>0</v>
      </c>
      <c r="AW49" s="90">
        <v>0</v>
      </c>
      <c r="AX49" s="90">
        <f>AV49+AW49</f>
        <v>0</v>
      </c>
      <c r="AY49" s="92">
        <f t="shared" si="456"/>
        <v>0</v>
      </c>
      <c r="AZ49" s="92">
        <f t="shared" si="457"/>
        <v>0</v>
      </c>
      <c r="BA49" s="93">
        <f>BB49+BI49</f>
        <v>0</v>
      </c>
      <c r="BB49" s="93">
        <f>BD49+BE49+BF49+BG49+BH49</f>
        <v>0</v>
      </c>
      <c r="BC49" s="94"/>
      <c r="BD49" s="85"/>
      <c r="BE49" s="85"/>
      <c r="BF49" s="85"/>
      <c r="BG49" s="85"/>
      <c r="BH49" s="85"/>
      <c r="BI49" s="93">
        <f>BJ49+BK49+BL49</f>
        <v>0</v>
      </c>
      <c r="BJ49" s="85"/>
      <c r="BK49" s="85"/>
      <c r="BL49" s="85"/>
      <c r="BM49" s="85">
        <f t="shared" si="458"/>
        <v>0</v>
      </c>
      <c r="BN49" s="85">
        <f t="shared" si="459"/>
        <v>0</v>
      </c>
      <c r="BO49" s="45" t="s">
        <v>219</v>
      </c>
      <c r="BP49" s="45" t="s">
        <v>219</v>
      </c>
      <c r="BQ49" s="90">
        <v>0</v>
      </c>
      <c r="BR49" s="90">
        <v>0</v>
      </c>
      <c r="BS49" s="90">
        <f>BQ49+BR49</f>
        <v>0</v>
      </c>
      <c r="BT49" s="93">
        <f>BU49+CB49</f>
        <v>0</v>
      </c>
      <c r="BU49" s="93">
        <f>BW49+BX49+BY49+BZ49+CA49</f>
        <v>0</v>
      </c>
      <c r="BV49" s="94"/>
      <c r="BW49" s="85"/>
      <c r="BX49" s="85"/>
      <c r="BY49" s="85"/>
      <c r="BZ49" s="85"/>
      <c r="CA49" s="85"/>
      <c r="CB49" s="93">
        <f>CC49+CD49+CE49</f>
        <v>0</v>
      </c>
      <c r="CC49" s="85"/>
      <c r="CD49" s="85"/>
      <c r="CE49" s="85"/>
      <c r="CF49" s="85">
        <f t="shared" si="462"/>
        <v>0</v>
      </c>
      <c r="CG49" s="85">
        <f t="shared" si="463"/>
        <v>0</v>
      </c>
      <c r="CH49" s="45" t="s">
        <v>219</v>
      </c>
      <c r="CI49" s="45" t="s">
        <v>219</v>
      </c>
      <c r="CJ49" s="96">
        <v>0</v>
      </c>
      <c r="CK49" s="96">
        <v>0</v>
      </c>
      <c r="CL49" s="96">
        <f>CJ49+CK49</f>
        <v>0</v>
      </c>
      <c r="CM49" s="93">
        <f>CN49+CU49</f>
        <v>0</v>
      </c>
      <c r="CN49" s="93">
        <f>CP49+CQ49+CR49+CS49+CT49</f>
        <v>0</v>
      </c>
      <c r="CO49" s="94"/>
      <c r="CP49" s="85"/>
      <c r="CQ49" s="85"/>
      <c r="CR49" s="85"/>
      <c r="CS49" s="85"/>
      <c r="CT49" s="85"/>
      <c r="CU49" s="93">
        <f>CV49+CW49+CX49</f>
        <v>0</v>
      </c>
      <c r="CV49" s="85"/>
      <c r="CW49" s="85"/>
      <c r="CX49" s="85"/>
      <c r="CY49" s="85">
        <f t="shared" si="466"/>
        <v>0</v>
      </c>
      <c r="CZ49" s="85">
        <f t="shared" si="467"/>
        <v>0</v>
      </c>
      <c r="DA49" s="45" t="s">
        <v>219</v>
      </c>
      <c r="DB49" s="45" t="s">
        <v>219</v>
      </c>
      <c r="DC49" s="96">
        <v>0</v>
      </c>
      <c r="DD49" s="96">
        <v>0</v>
      </c>
      <c r="DE49" s="96">
        <f>DC49+DD49</f>
        <v>0</v>
      </c>
      <c r="DF49" s="93">
        <f>DG49+DN49</f>
        <v>0</v>
      </c>
      <c r="DG49" s="93">
        <f>DI49+DJ49+DK49+DL49+DM49</f>
        <v>0</v>
      </c>
      <c r="DH49" s="94"/>
      <c r="DI49" s="85"/>
      <c r="DJ49" s="85"/>
      <c r="DK49" s="85"/>
      <c r="DL49" s="85"/>
      <c r="DM49" s="85"/>
      <c r="DN49" s="93">
        <f>DO49+DP49+DQ49</f>
        <v>0</v>
      </c>
      <c r="DO49" s="85"/>
      <c r="DP49" s="85"/>
      <c r="DQ49" s="85"/>
      <c r="DR49" s="85">
        <f t="shared" si="470"/>
        <v>0</v>
      </c>
      <c r="DS49" s="85">
        <f t="shared" si="471"/>
        <v>0</v>
      </c>
      <c r="DT49" s="45" t="s">
        <v>219</v>
      </c>
      <c r="DU49" s="45" t="s">
        <v>219</v>
      </c>
      <c r="DV49" s="96">
        <v>0</v>
      </c>
      <c r="DW49" s="96">
        <v>0</v>
      </c>
      <c r="DX49" s="96">
        <f>DV49+DW49</f>
        <v>0</v>
      </c>
      <c r="DY49" s="93">
        <f>DZ49+EG49</f>
        <v>0</v>
      </c>
      <c r="DZ49" s="93">
        <f>EB49+EC49+ED49+EE49+EF49</f>
        <v>0</v>
      </c>
      <c r="EA49" s="94"/>
      <c r="EB49" s="85"/>
      <c r="EC49" s="85"/>
      <c r="ED49" s="85"/>
      <c r="EE49" s="85"/>
      <c r="EF49" s="85"/>
      <c r="EG49" s="93">
        <f t="shared" si="361"/>
        <v>0</v>
      </c>
      <c r="EH49" s="85"/>
      <c r="EI49" s="85"/>
      <c r="EJ49" s="85"/>
      <c r="EK49" s="85">
        <f t="shared" si="474"/>
        <v>0</v>
      </c>
      <c r="EL49" s="85">
        <f t="shared" si="475"/>
        <v>0</v>
      </c>
      <c r="EM49" s="45" t="s">
        <v>219</v>
      </c>
      <c r="EN49" s="45" t="s">
        <v>219</v>
      </c>
      <c r="EO49" s="96">
        <v>0</v>
      </c>
      <c r="EP49" s="96">
        <v>0</v>
      </c>
      <c r="EQ49" s="96">
        <f>EO49+EP49</f>
        <v>0</v>
      </c>
    </row>
    <row r="50" spans="1:14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0">
        <f>I50+P50</f>
        <v>37000</v>
      </c>
      <c r="I50" s="40">
        <f>K50+L50+M50+N50+O50</f>
        <v>37000</v>
      </c>
      <c r="J50" s="5"/>
      <c r="K50" s="9"/>
      <c r="L50" s="9"/>
      <c r="M50" s="9">
        <v>37000</v>
      </c>
      <c r="N50" s="9"/>
      <c r="O50" s="9"/>
      <c r="P50" s="40">
        <f>Q50+R50+S50</f>
        <v>0</v>
      </c>
      <c r="Q50" s="9"/>
      <c r="R50" s="9"/>
      <c r="S50" s="9"/>
      <c r="T50" s="68">
        <f>(L50+M50+N50)*-1</f>
        <v>-37000</v>
      </c>
      <c r="U50" s="68">
        <f>(Q50+R50)*-1</f>
        <v>0</v>
      </c>
      <c r="V50" s="9">
        <f t="shared" si="449"/>
        <v>-24050</v>
      </c>
      <c r="W50" s="9">
        <f t="shared" si="449"/>
        <v>0</v>
      </c>
      <c r="X50" s="9">
        <v>54443</v>
      </c>
      <c r="Y50" s="9">
        <v>26590</v>
      </c>
      <c r="Z50" s="73">
        <f t="shared" si="450"/>
        <v>-0.06</v>
      </c>
      <c r="AA50" s="73">
        <f t="shared" si="451"/>
        <v>0</v>
      </c>
      <c r="AB50" s="73">
        <f>Z50+AA50</f>
        <v>-0.06</v>
      </c>
      <c r="AC50" s="73">
        <f t="shared" si="452"/>
        <v>-0.04</v>
      </c>
      <c r="AD50" s="73">
        <f t="shared" si="453"/>
        <v>0</v>
      </c>
      <c r="AE50" s="46">
        <f>AC50+AD50</f>
        <v>-0.04</v>
      </c>
      <c r="AF50" s="40">
        <f>AG50+AN50</f>
        <v>0</v>
      </c>
      <c r="AG50" s="40">
        <f>AI50+AJ50+AK50+AL50+AM50</f>
        <v>0</v>
      </c>
      <c r="AH50" s="81"/>
      <c r="AI50" s="82"/>
      <c r="AJ50" s="82"/>
      <c r="AK50" s="82"/>
      <c r="AL50" s="82"/>
      <c r="AM50" s="82"/>
      <c r="AN50" s="80">
        <f>AO50+AP50+AQ50</f>
        <v>0</v>
      </c>
      <c r="AO50" s="82"/>
      <c r="AP50" s="82"/>
      <c r="AQ50" s="82"/>
      <c r="AR50" s="85">
        <f>((AL50+AK50+AJ50)-((V50)*-1))*-1</f>
        <v>24050</v>
      </c>
      <c r="AS50" s="85">
        <f>((AO50+AP50)-((W50)*-1))*-1</f>
        <v>0</v>
      </c>
      <c r="AT50" s="9"/>
      <c r="AU50" s="9"/>
      <c r="AV50" s="90" t="e">
        <f t="shared" si="454"/>
        <v>#DIV/0!</v>
      </c>
      <c r="AW50" s="90" t="e">
        <f t="shared" si="455"/>
        <v>#DIV/0!</v>
      </c>
      <c r="AX50" s="90" t="e">
        <f>AV50+AW50</f>
        <v>#DIV/0!</v>
      </c>
      <c r="AY50" s="92">
        <f t="shared" si="456"/>
        <v>0</v>
      </c>
      <c r="AZ50" s="92">
        <f t="shared" si="457"/>
        <v>0</v>
      </c>
      <c r="BA50" s="93">
        <f>BB50+BI50</f>
        <v>0</v>
      </c>
      <c r="BB50" s="93">
        <f>BD50+BE50+BF50+BG50+BH50</f>
        <v>0</v>
      </c>
      <c r="BC50" s="94"/>
      <c r="BD50" s="85"/>
      <c r="BE50" s="85"/>
      <c r="BF50" s="85"/>
      <c r="BG50" s="85"/>
      <c r="BH50" s="85"/>
      <c r="BI50" s="93">
        <f>BJ50+BK50+BL50</f>
        <v>0</v>
      </c>
      <c r="BJ50" s="85"/>
      <c r="BK50" s="85"/>
      <c r="BL50" s="85"/>
      <c r="BM50" s="85">
        <f t="shared" si="458"/>
        <v>0</v>
      </c>
      <c r="BN50" s="85">
        <f t="shared" si="459"/>
        <v>0</v>
      </c>
      <c r="BO50" s="9"/>
      <c r="BP50" s="9"/>
      <c r="BQ50" s="90" t="e">
        <f t="shared" si="460"/>
        <v>#DIV/0!</v>
      </c>
      <c r="BR50" s="90" t="e">
        <f t="shared" si="461"/>
        <v>#DIV/0!</v>
      </c>
      <c r="BS50" s="90" t="e">
        <f>BQ50+BR50</f>
        <v>#DIV/0!</v>
      </c>
      <c r="BT50" s="93">
        <f>BU50+CB50</f>
        <v>0</v>
      </c>
      <c r="BU50" s="93">
        <f>BW50+BX50+BY50+BZ50+CA50</f>
        <v>0</v>
      </c>
      <c r="BV50" s="94"/>
      <c r="BW50" s="85"/>
      <c r="BX50" s="85"/>
      <c r="BY50" s="85"/>
      <c r="BZ50" s="85"/>
      <c r="CA50" s="85"/>
      <c r="CB50" s="93">
        <f>CC50+CD50+CE50</f>
        <v>0</v>
      </c>
      <c r="CC50" s="85"/>
      <c r="CD50" s="85"/>
      <c r="CE50" s="85"/>
      <c r="CF50" s="85">
        <f t="shared" si="462"/>
        <v>0</v>
      </c>
      <c r="CG50" s="85">
        <f t="shared" si="463"/>
        <v>0</v>
      </c>
      <c r="CH50" s="9"/>
      <c r="CI50" s="9"/>
      <c r="CJ50" s="96" t="e">
        <f t="shared" si="464"/>
        <v>#DIV/0!</v>
      </c>
      <c r="CK50" s="96" t="e">
        <f t="shared" si="465"/>
        <v>#DIV/0!</v>
      </c>
      <c r="CL50" s="96" t="e">
        <f>CJ50+CK50</f>
        <v>#DIV/0!</v>
      </c>
      <c r="CM50" s="93">
        <f>CN50+CU50</f>
        <v>0</v>
      </c>
      <c r="CN50" s="93">
        <f>CP50+CQ50+CR50+CS50+CT50</f>
        <v>0</v>
      </c>
      <c r="CO50" s="94"/>
      <c r="CP50" s="85"/>
      <c r="CQ50" s="85"/>
      <c r="CR50" s="85"/>
      <c r="CS50" s="85"/>
      <c r="CT50" s="85"/>
      <c r="CU50" s="93">
        <f>CV50+CW50+CX50</f>
        <v>0</v>
      </c>
      <c r="CV50" s="85"/>
      <c r="CW50" s="85"/>
      <c r="CX50" s="85"/>
      <c r="CY50" s="85">
        <f t="shared" si="466"/>
        <v>0</v>
      </c>
      <c r="CZ50" s="85">
        <f t="shared" si="467"/>
        <v>0</v>
      </c>
      <c r="DA50" s="9">
        <v>51885</v>
      </c>
      <c r="DB50" s="9">
        <v>27135</v>
      </c>
      <c r="DC50" s="96">
        <f t="shared" ref="DC50" si="478">ROUND(((CR50+CS50)-(BY50+BZ50))/DA50/10,2)*-1</f>
        <v>0</v>
      </c>
      <c r="DD50" s="96">
        <f t="shared" ref="DD50" si="479">ROUND(((CW50-CD50)/DB50/10),2)*-1</f>
        <v>0</v>
      </c>
      <c r="DE50" s="96">
        <f>DC50+DD50</f>
        <v>0</v>
      </c>
      <c r="DF50" s="93">
        <f>DG50+DN50</f>
        <v>0</v>
      </c>
      <c r="DG50" s="93">
        <f>DI50+DJ50+DK50+DL50+DM50</f>
        <v>0</v>
      </c>
      <c r="DH50" s="94"/>
      <c r="DI50" s="85"/>
      <c r="DJ50" s="85"/>
      <c r="DK50" s="85"/>
      <c r="DL50" s="85"/>
      <c r="DM50" s="85"/>
      <c r="DN50" s="93">
        <f>DO50+DP50+DQ50</f>
        <v>0</v>
      </c>
      <c r="DO50" s="85"/>
      <c r="DP50" s="85"/>
      <c r="DQ50" s="85"/>
      <c r="DR50" s="85">
        <f t="shared" si="470"/>
        <v>0</v>
      </c>
      <c r="DS50" s="85">
        <f t="shared" si="471"/>
        <v>0</v>
      </c>
      <c r="DT50" s="9"/>
      <c r="DU50" s="9"/>
      <c r="DV50" s="96" t="e">
        <f t="shared" ref="DV50" si="480">ROUND(((DK50+DL50)-(CR50+CS50))/DT50/10,2)*-1</f>
        <v>#DIV/0!</v>
      </c>
      <c r="DW50" s="96" t="e">
        <f t="shared" ref="DW50" si="481">ROUND(((DP50-CW50)/DU50/10),2)*-1</f>
        <v>#DIV/0!</v>
      </c>
      <c r="DX50" s="96" t="e">
        <f>DV50+DW50</f>
        <v>#DIV/0!</v>
      </c>
      <c r="DY50" s="93">
        <f>DZ50+EG50</f>
        <v>0</v>
      </c>
      <c r="DZ50" s="93">
        <f>EB50+EC50+ED50+EE50+EF50</f>
        <v>0</v>
      </c>
      <c r="EA50" s="94"/>
      <c r="EB50" s="85"/>
      <c r="EC50" s="85"/>
      <c r="ED50" s="85"/>
      <c r="EE50" s="85"/>
      <c r="EF50" s="85"/>
      <c r="EG50" s="93">
        <f t="shared" si="361"/>
        <v>0</v>
      </c>
      <c r="EH50" s="85"/>
      <c r="EI50" s="85"/>
      <c r="EJ50" s="85"/>
      <c r="EK50" s="85">
        <f t="shared" si="474"/>
        <v>0</v>
      </c>
      <c r="EL50" s="85">
        <f t="shared" si="475"/>
        <v>0</v>
      </c>
      <c r="EM50" s="9"/>
      <c r="EN50" s="9"/>
      <c r="EO50" s="96" t="e">
        <f t="shared" ref="EO50" si="482">ROUND(((ED50+EE50)-(DK50+DL50))/EM50/10,2)*-1</f>
        <v>#DIV/0!</v>
      </c>
      <c r="EP50" s="96" t="e">
        <f t="shared" ref="EP50" si="483">ROUND(((EI50-DP50)/EN50/10),2)*-1</f>
        <v>#DIV/0!</v>
      </c>
      <c r="EQ50" s="96" t="e">
        <f>EO50+EP50</f>
        <v>#DIV/0!</v>
      </c>
    </row>
    <row r="51" spans="1:147" x14ac:dyDescent="0.25">
      <c r="A51" s="29"/>
      <c r="B51" s="30"/>
      <c r="C51" s="31"/>
      <c r="D51" s="32" t="s">
        <v>155</v>
      </c>
      <c r="E51" s="30"/>
      <c r="F51" s="30"/>
      <c r="G51" s="30"/>
      <c r="H51" s="33">
        <f t="shared" ref="H51:AE51" si="484">SUBTOTAL(9,H48:H50)</f>
        <v>628000</v>
      </c>
      <c r="I51" s="33">
        <f t="shared" si="484"/>
        <v>417000</v>
      </c>
      <c r="J51" s="33">
        <f t="shared" si="484"/>
        <v>9</v>
      </c>
      <c r="K51" s="33">
        <f t="shared" si="484"/>
        <v>237240</v>
      </c>
      <c r="L51" s="33">
        <f t="shared" si="484"/>
        <v>0</v>
      </c>
      <c r="M51" s="33">
        <f t="shared" si="484"/>
        <v>179760</v>
      </c>
      <c r="N51" s="33">
        <f t="shared" si="484"/>
        <v>0</v>
      </c>
      <c r="O51" s="33">
        <f t="shared" si="484"/>
        <v>0</v>
      </c>
      <c r="P51" s="33">
        <f t="shared" si="484"/>
        <v>211000</v>
      </c>
      <c r="Q51" s="33">
        <f t="shared" si="484"/>
        <v>0</v>
      </c>
      <c r="R51" s="33">
        <f t="shared" si="484"/>
        <v>211000</v>
      </c>
      <c r="S51" s="33">
        <f t="shared" si="484"/>
        <v>0</v>
      </c>
      <c r="T51" s="33">
        <f t="shared" si="484"/>
        <v>-179760</v>
      </c>
      <c r="U51" s="33">
        <f t="shared" si="484"/>
        <v>-211000</v>
      </c>
      <c r="V51" s="33">
        <f t="shared" si="484"/>
        <v>-116844</v>
      </c>
      <c r="W51" s="33">
        <f t="shared" si="484"/>
        <v>-137150</v>
      </c>
      <c r="X51" s="33">
        <f t="shared" si="484"/>
        <v>109835</v>
      </c>
      <c r="Y51" s="33">
        <f t="shared" si="484"/>
        <v>56190</v>
      </c>
      <c r="Z51" s="47">
        <f t="shared" si="484"/>
        <v>-0.27</v>
      </c>
      <c r="AA51" s="47">
        <f t="shared" si="484"/>
        <v>-0.59</v>
      </c>
      <c r="AB51" s="47">
        <f t="shared" si="484"/>
        <v>-0.85999999999999988</v>
      </c>
      <c r="AC51" s="47">
        <f t="shared" si="484"/>
        <v>-0.18000000000000002</v>
      </c>
      <c r="AD51" s="47">
        <f t="shared" si="484"/>
        <v>-0.38</v>
      </c>
      <c r="AE51" s="47">
        <f t="shared" si="484"/>
        <v>-0.56000000000000005</v>
      </c>
      <c r="AF51" s="33">
        <f t="shared" ref="AF51:AX51" si="485">SUBTOTAL(9,AF48:AF50)</f>
        <v>0</v>
      </c>
      <c r="AG51" s="33">
        <f t="shared" si="485"/>
        <v>0</v>
      </c>
      <c r="AH51" s="33">
        <f t="shared" si="485"/>
        <v>0</v>
      </c>
      <c r="AI51" s="33">
        <f t="shared" si="485"/>
        <v>0</v>
      </c>
      <c r="AJ51" s="33">
        <f t="shared" si="485"/>
        <v>0</v>
      </c>
      <c r="AK51" s="33">
        <f t="shared" si="485"/>
        <v>0</v>
      </c>
      <c r="AL51" s="33">
        <f t="shared" si="485"/>
        <v>0</v>
      </c>
      <c r="AM51" s="33">
        <f t="shared" si="485"/>
        <v>0</v>
      </c>
      <c r="AN51" s="33">
        <f t="shared" si="485"/>
        <v>0</v>
      </c>
      <c r="AO51" s="33">
        <f t="shared" si="485"/>
        <v>0</v>
      </c>
      <c r="AP51" s="33">
        <f t="shared" si="485"/>
        <v>0</v>
      </c>
      <c r="AQ51" s="33">
        <f t="shared" si="485"/>
        <v>0</v>
      </c>
      <c r="AR51" s="33">
        <f t="shared" si="485"/>
        <v>116844</v>
      </c>
      <c r="AS51" s="33">
        <f t="shared" si="485"/>
        <v>137150</v>
      </c>
      <c r="AT51" s="33">
        <f t="shared" si="485"/>
        <v>0</v>
      </c>
      <c r="AU51" s="33">
        <f t="shared" si="485"/>
        <v>0</v>
      </c>
      <c r="AV51" s="47" t="e">
        <f t="shared" si="485"/>
        <v>#DIV/0!</v>
      </c>
      <c r="AW51" s="47" t="e">
        <f t="shared" si="485"/>
        <v>#DIV/0!</v>
      </c>
      <c r="AX51" s="47" t="e">
        <f t="shared" si="485"/>
        <v>#DIV/0!</v>
      </c>
      <c r="AY51"/>
      <c r="AZ51"/>
      <c r="BA51" s="33">
        <f t="shared" ref="BA51:BS51" si="486">SUBTOTAL(9,BA48:BA50)</f>
        <v>0</v>
      </c>
      <c r="BB51" s="33">
        <f t="shared" si="486"/>
        <v>0</v>
      </c>
      <c r="BC51" s="33">
        <f t="shared" si="486"/>
        <v>0</v>
      </c>
      <c r="BD51" s="33">
        <f t="shared" si="486"/>
        <v>0</v>
      </c>
      <c r="BE51" s="33">
        <f t="shared" si="486"/>
        <v>0</v>
      </c>
      <c r="BF51" s="33">
        <f t="shared" si="486"/>
        <v>0</v>
      </c>
      <c r="BG51" s="33">
        <f t="shared" si="486"/>
        <v>0</v>
      </c>
      <c r="BH51" s="33">
        <f t="shared" si="486"/>
        <v>0</v>
      </c>
      <c r="BI51" s="33">
        <f t="shared" si="486"/>
        <v>0</v>
      </c>
      <c r="BJ51" s="33">
        <f t="shared" si="486"/>
        <v>0</v>
      </c>
      <c r="BK51" s="33">
        <f t="shared" si="486"/>
        <v>0</v>
      </c>
      <c r="BL51" s="33">
        <f t="shared" si="486"/>
        <v>0</v>
      </c>
      <c r="BM51" s="33">
        <f t="shared" si="486"/>
        <v>0</v>
      </c>
      <c r="BN51" s="33">
        <f t="shared" si="486"/>
        <v>0</v>
      </c>
      <c r="BO51" s="33">
        <f t="shared" si="486"/>
        <v>0</v>
      </c>
      <c r="BP51" s="33">
        <f t="shared" si="486"/>
        <v>0</v>
      </c>
      <c r="BQ51" s="47" t="e">
        <f t="shared" si="486"/>
        <v>#DIV/0!</v>
      </c>
      <c r="BR51" s="47" t="e">
        <f t="shared" si="486"/>
        <v>#DIV/0!</v>
      </c>
      <c r="BS51" s="47" t="e">
        <f t="shared" si="486"/>
        <v>#DIV/0!</v>
      </c>
      <c r="BT51" s="33">
        <f t="shared" ref="BT51:CL51" si="487">SUBTOTAL(9,BT48:BT50)</f>
        <v>0</v>
      </c>
      <c r="BU51" s="33">
        <f t="shared" si="487"/>
        <v>0</v>
      </c>
      <c r="BV51" s="33">
        <f t="shared" si="487"/>
        <v>0</v>
      </c>
      <c r="BW51" s="33">
        <f t="shared" si="487"/>
        <v>0</v>
      </c>
      <c r="BX51" s="33">
        <f t="shared" si="487"/>
        <v>0</v>
      </c>
      <c r="BY51" s="33">
        <f t="shared" si="487"/>
        <v>0</v>
      </c>
      <c r="BZ51" s="33">
        <f t="shared" si="487"/>
        <v>0</v>
      </c>
      <c r="CA51" s="33">
        <f t="shared" si="487"/>
        <v>0</v>
      </c>
      <c r="CB51" s="33">
        <f t="shared" si="487"/>
        <v>0</v>
      </c>
      <c r="CC51" s="33">
        <f t="shared" si="487"/>
        <v>0</v>
      </c>
      <c r="CD51" s="33">
        <f t="shared" si="487"/>
        <v>0</v>
      </c>
      <c r="CE51" s="33">
        <f t="shared" si="487"/>
        <v>0</v>
      </c>
      <c r="CF51" s="33">
        <f t="shared" si="487"/>
        <v>0</v>
      </c>
      <c r="CG51" s="33">
        <f t="shared" si="487"/>
        <v>0</v>
      </c>
      <c r="CH51" s="33">
        <f t="shared" si="487"/>
        <v>0</v>
      </c>
      <c r="CI51" s="33">
        <f t="shared" si="487"/>
        <v>0</v>
      </c>
      <c r="CJ51" s="60" t="e">
        <f t="shared" si="487"/>
        <v>#DIV/0!</v>
      </c>
      <c r="CK51" s="60" t="e">
        <f t="shared" si="487"/>
        <v>#DIV/0!</v>
      </c>
      <c r="CL51" s="60" t="e">
        <f t="shared" si="487"/>
        <v>#DIV/0!</v>
      </c>
      <c r="CM51" s="33">
        <f t="shared" ref="CM51:DE51" si="488">SUBTOTAL(9,CM48:CM50)</f>
        <v>0</v>
      </c>
      <c r="CN51" s="33">
        <f t="shared" si="488"/>
        <v>0</v>
      </c>
      <c r="CO51" s="33">
        <f t="shared" si="488"/>
        <v>0</v>
      </c>
      <c r="CP51" s="33">
        <f t="shared" si="488"/>
        <v>0</v>
      </c>
      <c r="CQ51" s="33">
        <f t="shared" si="488"/>
        <v>0</v>
      </c>
      <c r="CR51" s="33">
        <f t="shared" si="488"/>
        <v>0</v>
      </c>
      <c r="CS51" s="33">
        <f t="shared" si="488"/>
        <v>0</v>
      </c>
      <c r="CT51" s="33">
        <f t="shared" si="488"/>
        <v>0</v>
      </c>
      <c r="CU51" s="33">
        <f t="shared" si="488"/>
        <v>0</v>
      </c>
      <c r="CV51" s="33">
        <f t="shared" si="488"/>
        <v>0</v>
      </c>
      <c r="CW51" s="33">
        <f t="shared" si="488"/>
        <v>0</v>
      </c>
      <c r="CX51" s="33">
        <f t="shared" si="488"/>
        <v>0</v>
      </c>
      <c r="CY51" s="33">
        <f t="shared" si="488"/>
        <v>0</v>
      </c>
      <c r="CZ51" s="33">
        <f t="shared" si="488"/>
        <v>0</v>
      </c>
      <c r="DA51" s="33">
        <f t="shared" si="488"/>
        <v>107952</v>
      </c>
      <c r="DB51" s="33">
        <f t="shared" si="488"/>
        <v>54265</v>
      </c>
      <c r="DC51" s="60">
        <f t="shared" si="488"/>
        <v>0</v>
      </c>
      <c r="DD51" s="60">
        <f t="shared" si="488"/>
        <v>0</v>
      </c>
      <c r="DE51" s="60">
        <f t="shared" si="488"/>
        <v>0</v>
      </c>
      <c r="DF51" s="33">
        <f t="shared" ref="DF51:DX51" si="489">SUBTOTAL(9,DF48:DF50)</f>
        <v>0</v>
      </c>
      <c r="DG51" s="33">
        <f t="shared" si="489"/>
        <v>0</v>
      </c>
      <c r="DH51" s="33">
        <f t="shared" si="489"/>
        <v>0</v>
      </c>
      <c r="DI51" s="33">
        <f t="shared" si="489"/>
        <v>0</v>
      </c>
      <c r="DJ51" s="33">
        <f t="shared" si="489"/>
        <v>0</v>
      </c>
      <c r="DK51" s="33">
        <f t="shared" si="489"/>
        <v>0</v>
      </c>
      <c r="DL51" s="33">
        <f t="shared" si="489"/>
        <v>0</v>
      </c>
      <c r="DM51" s="33">
        <f t="shared" si="489"/>
        <v>0</v>
      </c>
      <c r="DN51" s="33">
        <f t="shared" si="489"/>
        <v>0</v>
      </c>
      <c r="DO51" s="33">
        <f t="shared" si="489"/>
        <v>0</v>
      </c>
      <c r="DP51" s="33">
        <f t="shared" si="489"/>
        <v>0</v>
      </c>
      <c r="DQ51" s="33">
        <f t="shared" si="489"/>
        <v>0</v>
      </c>
      <c r="DR51" s="33">
        <f t="shared" si="489"/>
        <v>0</v>
      </c>
      <c r="DS51" s="33">
        <f t="shared" si="489"/>
        <v>0</v>
      </c>
      <c r="DT51" s="33">
        <f t="shared" si="489"/>
        <v>0</v>
      </c>
      <c r="DU51" s="33">
        <f t="shared" si="489"/>
        <v>0</v>
      </c>
      <c r="DV51" s="60" t="e">
        <f t="shared" si="489"/>
        <v>#DIV/0!</v>
      </c>
      <c r="DW51" s="60" t="e">
        <f t="shared" si="489"/>
        <v>#DIV/0!</v>
      </c>
      <c r="DX51" s="60" t="e">
        <f t="shared" si="489"/>
        <v>#DIV/0!</v>
      </c>
      <c r="DY51" s="33">
        <f t="shared" ref="DY51:EQ51" si="490">SUBTOTAL(9,DY48:DY50)</f>
        <v>0</v>
      </c>
      <c r="DZ51" s="33">
        <f t="shared" si="490"/>
        <v>0</v>
      </c>
      <c r="EA51" s="33">
        <f t="shared" si="490"/>
        <v>0</v>
      </c>
      <c r="EB51" s="33">
        <f t="shared" si="490"/>
        <v>0</v>
      </c>
      <c r="EC51" s="33">
        <f t="shared" si="490"/>
        <v>0</v>
      </c>
      <c r="ED51" s="33">
        <f t="shared" si="490"/>
        <v>0</v>
      </c>
      <c r="EE51" s="33">
        <f t="shared" si="490"/>
        <v>0</v>
      </c>
      <c r="EF51" s="33">
        <f t="shared" si="490"/>
        <v>0</v>
      </c>
      <c r="EG51" s="33">
        <f t="shared" si="490"/>
        <v>0</v>
      </c>
      <c r="EH51" s="33">
        <f t="shared" si="490"/>
        <v>0</v>
      </c>
      <c r="EI51" s="33">
        <f t="shared" si="490"/>
        <v>0</v>
      </c>
      <c r="EJ51" s="33">
        <f t="shared" si="490"/>
        <v>0</v>
      </c>
      <c r="EK51" s="33">
        <f t="shared" si="490"/>
        <v>0</v>
      </c>
      <c r="EL51" s="33">
        <f t="shared" si="490"/>
        <v>0</v>
      </c>
      <c r="EM51" s="33">
        <f t="shared" si="490"/>
        <v>0</v>
      </c>
      <c r="EN51" s="33">
        <f t="shared" si="490"/>
        <v>0</v>
      </c>
      <c r="EO51" s="60" t="e">
        <f t="shared" si="490"/>
        <v>#DIV/0!</v>
      </c>
      <c r="EP51" s="60" t="e">
        <f t="shared" si="490"/>
        <v>#DIV/0!</v>
      </c>
      <c r="EQ51" s="60" t="e">
        <f t="shared" si="490"/>
        <v>#DIV/0!</v>
      </c>
    </row>
    <row r="52" spans="1:147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40">
        <f>I52+P52</f>
        <v>110800</v>
      </c>
      <c r="I52" s="40">
        <f>K52+L52+M52+N52+O52</f>
        <v>86400</v>
      </c>
      <c r="J52" s="5"/>
      <c r="K52" s="9"/>
      <c r="L52" s="9"/>
      <c r="M52" s="9">
        <v>86400</v>
      </c>
      <c r="N52" s="9"/>
      <c r="O52" s="9"/>
      <c r="P52" s="40">
        <f>Q52+R52+S52</f>
        <v>24400</v>
      </c>
      <c r="Q52" s="9"/>
      <c r="R52" s="9">
        <v>24400</v>
      </c>
      <c r="S52" s="9"/>
      <c r="T52" s="68">
        <f>(L52+M52+N52)*-1</f>
        <v>-86400</v>
      </c>
      <c r="U52" s="68">
        <f>(Q52+R52)*-1</f>
        <v>-24400</v>
      </c>
      <c r="V52" s="9">
        <f>ROUND(T52*0.65,0)</f>
        <v>-56160</v>
      </c>
      <c r="W52" s="9">
        <f>ROUND(U52*0.65,0)</f>
        <v>-15860</v>
      </c>
      <c r="X52" s="9">
        <v>55392</v>
      </c>
      <c r="Y52" s="9">
        <v>29600</v>
      </c>
      <c r="Z52" s="73">
        <f t="shared" ref="Z52:Z53" si="491">IF(T52=0,0,ROUND((T52+L52)/X52/12,2))</f>
        <v>-0.13</v>
      </c>
      <c r="AA52" s="73">
        <f t="shared" ref="AA52:AA53" si="492">IF(U52=0,0,ROUND((U52+Q52)/Y52/12,2))</f>
        <v>-7.0000000000000007E-2</v>
      </c>
      <c r="AB52" s="73">
        <f>Z52+AA52</f>
        <v>-0.2</v>
      </c>
      <c r="AC52" s="73">
        <f t="shared" ref="AC52:AC53" si="493">ROUND(Z52*0.65,2)</f>
        <v>-0.08</v>
      </c>
      <c r="AD52" s="73">
        <f t="shared" ref="AD52:AD53" si="494">ROUND(AA52*0.65,2)</f>
        <v>-0.05</v>
      </c>
      <c r="AE52" s="46">
        <f>AC52+AD52</f>
        <v>-0.13</v>
      </c>
      <c r="AF52" s="40">
        <f>AG52+AN52</f>
        <v>0</v>
      </c>
      <c r="AG52" s="40">
        <f>AI52+AJ52+AK52+AL52+AM52</f>
        <v>0</v>
      </c>
      <c r="AH52" s="81"/>
      <c r="AI52" s="82"/>
      <c r="AJ52" s="82"/>
      <c r="AK52" s="82"/>
      <c r="AL52" s="82"/>
      <c r="AM52" s="82"/>
      <c r="AN52" s="80">
        <f>AO52+AP52+AQ52</f>
        <v>0</v>
      </c>
      <c r="AO52" s="82"/>
      <c r="AP52" s="82"/>
      <c r="AQ52" s="9"/>
      <c r="AR52" s="85">
        <f>((AL52+AK52+AJ52)-((V52)*-1))*-1</f>
        <v>56160</v>
      </c>
      <c r="AS52" s="85">
        <f>((AO52+AP52)-((W52)*-1))*-1</f>
        <v>15860</v>
      </c>
      <c r="AT52" s="9"/>
      <c r="AU52" s="9"/>
      <c r="AV52" s="90" t="e">
        <f t="shared" ref="AV52" si="495">ROUND((AY52/AT52/10)+(AC52),2)*-1</f>
        <v>#DIV/0!</v>
      </c>
      <c r="AW52" s="90" t="e">
        <f t="shared" ref="AW52" si="496">ROUND((AZ52/AU52/10)+AD52,2)*-1</f>
        <v>#DIV/0!</v>
      </c>
      <c r="AX52" s="90" t="e">
        <f>AV52+AW52</f>
        <v>#DIV/0!</v>
      </c>
      <c r="AY52" s="92">
        <f t="shared" ref="AY52:AY53" si="497">AK52+AL52</f>
        <v>0</v>
      </c>
      <c r="AZ52" s="92">
        <f t="shared" ref="AZ52:AZ53" si="498">AP52</f>
        <v>0</v>
      </c>
      <c r="BA52" s="93">
        <f>BB52+BI52</f>
        <v>0</v>
      </c>
      <c r="BB52" s="93">
        <f>BD52+BE52+BF52+BG52+BH52</f>
        <v>0</v>
      </c>
      <c r="BC52" s="94"/>
      <c r="BD52" s="85"/>
      <c r="BE52" s="85"/>
      <c r="BF52" s="85"/>
      <c r="BG52" s="85"/>
      <c r="BH52" s="85"/>
      <c r="BI52" s="93">
        <f>BJ52+BK52+BL52</f>
        <v>0</v>
      </c>
      <c r="BJ52" s="85"/>
      <c r="BK52" s="85"/>
      <c r="BL52" s="85"/>
      <c r="BM52" s="85">
        <f t="shared" ref="BM52:BM53" si="499">(BE52+BF52+BG52)-(AJ52+AK52+AL52)</f>
        <v>0</v>
      </c>
      <c r="BN52" s="85">
        <f t="shared" ref="BN52:BN53" si="500">(BJ52+BK52)-(AO52+AP52)</f>
        <v>0</v>
      </c>
      <c r="BO52" s="9"/>
      <c r="BP52" s="9"/>
      <c r="BQ52" s="90" t="e">
        <f t="shared" ref="BQ52" si="501">ROUND(((BF52+BG52)-(AK52+AL52))/BO52/10,2)*-1</f>
        <v>#DIV/0!</v>
      </c>
      <c r="BR52" s="90" t="e">
        <f t="shared" ref="BR52" si="502">ROUND(((BK52-AP52)/BP52/10),2)*-1</f>
        <v>#DIV/0!</v>
      </c>
      <c r="BS52" s="90" t="e">
        <f>BQ52+BR52</f>
        <v>#DIV/0!</v>
      </c>
      <c r="BT52" s="93">
        <f>BU52+CB52</f>
        <v>0</v>
      </c>
      <c r="BU52" s="93">
        <f>BW52+BX52+BY52+BZ52+CA52</f>
        <v>0</v>
      </c>
      <c r="BV52" s="81"/>
      <c r="BW52" s="82"/>
      <c r="BX52" s="82"/>
      <c r="BY52" s="82"/>
      <c r="BZ52" s="82"/>
      <c r="CA52" s="82"/>
      <c r="CB52" s="40">
        <f t="shared" ref="CB52:CB53" si="503">CC52+CD52+CE52</f>
        <v>0</v>
      </c>
      <c r="CC52" s="82"/>
      <c r="CD52" s="82"/>
      <c r="CE52" s="82"/>
      <c r="CF52" s="85">
        <f t="shared" ref="CF52:CF53" si="504">(BX52+BY52+BZ52)-(BE52+BF52+BG52)</f>
        <v>0</v>
      </c>
      <c r="CG52" s="85">
        <f t="shared" ref="CG52:CG53" si="505">(CC52+CD52)-(BJ52+BK52)</f>
        <v>0</v>
      </c>
      <c r="CH52" s="9"/>
      <c r="CI52" s="9"/>
      <c r="CJ52" s="96" t="e">
        <f t="shared" ref="CJ52" si="506">ROUND(((BY52+BZ52)-(BF52+BG52))/CH52/10,2)*-1</f>
        <v>#DIV/0!</v>
      </c>
      <c r="CK52" s="96" t="e">
        <f t="shared" ref="CK52" si="507">ROUND(((CD52-BK52)/CI52/10),2)*-1</f>
        <v>#DIV/0!</v>
      </c>
      <c r="CL52" s="96" t="e">
        <f>CJ52+CK52</f>
        <v>#DIV/0!</v>
      </c>
      <c r="CM52" s="93">
        <f>CN52+CU52</f>
        <v>0</v>
      </c>
      <c r="CN52" s="93">
        <f>CP52+CQ52+CR52+CS52+CT52</f>
        <v>0</v>
      </c>
      <c r="CO52" s="94"/>
      <c r="CP52" s="85"/>
      <c r="CQ52" s="85"/>
      <c r="CR52" s="85"/>
      <c r="CS52" s="85"/>
      <c r="CT52" s="85"/>
      <c r="CU52" s="93">
        <f t="shared" ref="CU52:CU53" si="508">CV52+CW52+CX52</f>
        <v>0</v>
      </c>
      <c r="CV52" s="85"/>
      <c r="CW52" s="85"/>
      <c r="CX52" s="85"/>
      <c r="CY52" s="85">
        <f t="shared" ref="CY52:CY53" si="509">(CQ52+CR52+CS52)-(BX52+BY52+BZ52)</f>
        <v>0</v>
      </c>
      <c r="CZ52" s="85">
        <f t="shared" ref="CZ52:CZ53" si="510">(CV52+CW52)-(CC52+CD52)</f>
        <v>0</v>
      </c>
      <c r="DA52" s="9">
        <v>56067</v>
      </c>
      <c r="DB52" s="9">
        <v>27130</v>
      </c>
      <c r="DC52" s="96">
        <f t="shared" ref="DC52" si="511">ROUND(((CR52+CS52)-(BY52+BZ52))/DA52/10,2)*-1</f>
        <v>0</v>
      </c>
      <c r="DD52" s="96">
        <f t="shared" ref="DD52" si="512">ROUND(((CW52-CD52)/DB52/10),2)*-1</f>
        <v>0</v>
      </c>
      <c r="DE52" s="96">
        <f>DC52+DD52</f>
        <v>0</v>
      </c>
      <c r="DF52" s="93">
        <f>DG52+DN52</f>
        <v>0</v>
      </c>
      <c r="DG52" s="93">
        <f>DI52+DJ52+DK52+DL52+DM52</f>
        <v>0</v>
      </c>
      <c r="DH52" s="94"/>
      <c r="DI52" s="85"/>
      <c r="DJ52" s="85"/>
      <c r="DK52" s="85"/>
      <c r="DL52" s="85"/>
      <c r="DM52" s="85"/>
      <c r="DN52" s="93">
        <f t="shared" ref="DN52:DN53" si="513">DO52+DP52+DQ52</f>
        <v>0</v>
      </c>
      <c r="DO52" s="85"/>
      <c r="DP52" s="85"/>
      <c r="DQ52" s="85"/>
      <c r="DR52" s="85">
        <f t="shared" ref="DR52:DR53" si="514">(DJ52+DK52+DL52)-(CQ52+CR52+CS52)</f>
        <v>0</v>
      </c>
      <c r="DS52" s="85">
        <f t="shared" ref="DS52:DS53" si="515">(DO52+DP52)-(CV52+CW52)</f>
        <v>0</v>
      </c>
      <c r="DT52" s="9"/>
      <c r="DU52" s="9"/>
      <c r="DV52" s="96" t="e">
        <f t="shared" ref="DV52" si="516">ROUND(((DK52+DL52)-(CR52+CS52))/DT52/10,2)*-1</f>
        <v>#DIV/0!</v>
      </c>
      <c r="DW52" s="96" t="e">
        <f t="shared" ref="DW52" si="517">ROUND(((DP52-CW52)/DU52/10),2)*-1</f>
        <v>#DIV/0!</v>
      </c>
      <c r="DX52" s="96" t="e">
        <f>DV52+DW52</f>
        <v>#DIV/0!</v>
      </c>
      <c r="DY52" s="93">
        <f>DZ52+EG52</f>
        <v>0</v>
      </c>
      <c r="DZ52" s="93">
        <f>EB52+EC52+ED52+EE52+EF52</f>
        <v>0</v>
      </c>
      <c r="EA52" s="94"/>
      <c r="EB52" s="85"/>
      <c r="EC52" s="85"/>
      <c r="ED52" s="85"/>
      <c r="EE52" s="85"/>
      <c r="EF52" s="85"/>
      <c r="EG52" s="93">
        <f t="shared" ref="EG52:EG53" si="518">EH52+EI52+EJ52</f>
        <v>0</v>
      </c>
      <c r="EH52" s="85"/>
      <c r="EI52" s="85"/>
      <c r="EJ52" s="85"/>
      <c r="EK52" s="85">
        <f t="shared" ref="EK52:EK53" si="519">(EC52+ED52+EE52)-(DJ52+DK52+DL52)</f>
        <v>0</v>
      </c>
      <c r="EL52" s="85">
        <f t="shared" ref="EL52:EL53" si="520">(EH52+EI52)-(DO52+DP52)</f>
        <v>0</v>
      </c>
      <c r="EM52" s="9"/>
      <c r="EN52" s="9"/>
      <c r="EO52" s="96" t="e">
        <f t="shared" ref="EO52" si="521">ROUND(((ED52+EE52)-(DK52+DL52))/EM52/10,2)*-1</f>
        <v>#DIV/0!</v>
      </c>
      <c r="EP52" s="96" t="e">
        <f t="shared" ref="EP52" si="522">ROUND(((EI52-DP52)/EN52/10),2)*-1</f>
        <v>#DIV/0!</v>
      </c>
      <c r="EQ52" s="96" t="e">
        <f>EO52+EP52</f>
        <v>#DIV/0!</v>
      </c>
    </row>
    <row r="53" spans="1:14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109</v>
      </c>
      <c r="G53" s="19" t="s">
        <v>95</v>
      </c>
      <c r="H53" s="40">
        <f>I53+P53</f>
        <v>0</v>
      </c>
      <c r="I53" s="40">
        <f>K53+L53+M53+N53+O53</f>
        <v>0</v>
      </c>
      <c r="J53" s="5"/>
      <c r="K53" s="9"/>
      <c r="L53" s="9"/>
      <c r="M53" s="9"/>
      <c r="N53" s="9"/>
      <c r="O53" s="9"/>
      <c r="P53" s="40">
        <f>Q53+R53+S53</f>
        <v>0</v>
      </c>
      <c r="Q53" s="9"/>
      <c r="R53" s="9"/>
      <c r="S53" s="9"/>
      <c r="T53" s="68">
        <f>(L53+M53+N53)*-1</f>
        <v>0</v>
      </c>
      <c r="U53" s="68">
        <f>(Q53+R53)*-1</f>
        <v>0</v>
      </c>
      <c r="V53" s="9">
        <f>ROUND(T53*0.65,0)</f>
        <v>0</v>
      </c>
      <c r="W53" s="9">
        <f>ROUND(U53*0.65,0)</f>
        <v>0</v>
      </c>
      <c r="X53" s="45" t="s">
        <v>219</v>
      </c>
      <c r="Y53" s="45" t="s">
        <v>219</v>
      </c>
      <c r="Z53" s="73">
        <f t="shared" si="491"/>
        <v>0</v>
      </c>
      <c r="AA53" s="73">
        <f t="shared" si="492"/>
        <v>0</v>
      </c>
      <c r="AB53" s="73">
        <f>Z53+AA53</f>
        <v>0</v>
      </c>
      <c r="AC53" s="73">
        <f t="shared" si="493"/>
        <v>0</v>
      </c>
      <c r="AD53" s="73">
        <f t="shared" si="494"/>
        <v>0</v>
      </c>
      <c r="AE53" s="46">
        <f>AC53+AD53</f>
        <v>0</v>
      </c>
      <c r="AF53" s="40">
        <f>AG53+AN53</f>
        <v>0</v>
      </c>
      <c r="AG53" s="40">
        <f>AI53+AJ53+AK53+AL53+AM53</f>
        <v>0</v>
      </c>
      <c r="AH53" s="81"/>
      <c r="AI53" s="82"/>
      <c r="AJ53" s="82"/>
      <c r="AK53" s="82"/>
      <c r="AL53" s="82"/>
      <c r="AM53" s="82"/>
      <c r="AN53" s="80">
        <f>AO53+AP53+AQ53</f>
        <v>0</v>
      </c>
      <c r="AO53" s="82"/>
      <c r="AP53" s="82"/>
      <c r="AQ53" s="9"/>
      <c r="AR53" s="85">
        <f>((AL53+AK53+AJ53)-((V53)*-1))*-1</f>
        <v>0</v>
      </c>
      <c r="AS53" s="85">
        <f>((AO53+AP53)-((W53)*-1))*-1</f>
        <v>0</v>
      </c>
      <c r="AT53" s="45" t="s">
        <v>219</v>
      </c>
      <c r="AU53" s="45" t="s">
        <v>219</v>
      </c>
      <c r="AV53" s="90">
        <v>0</v>
      </c>
      <c r="AW53" s="90">
        <v>0</v>
      </c>
      <c r="AX53" s="90">
        <f>AV53+AW53</f>
        <v>0</v>
      </c>
      <c r="AY53" s="92">
        <f t="shared" si="497"/>
        <v>0</v>
      </c>
      <c r="AZ53" s="92">
        <f t="shared" si="498"/>
        <v>0</v>
      </c>
      <c r="BA53" s="93">
        <f>BB53+BI53</f>
        <v>0</v>
      </c>
      <c r="BB53" s="93">
        <f>BD53+BE53+BF53+BG53+BH53</f>
        <v>0</v>
      </c>
      <c r="BC53" s="94"/>
      <c r="BD53" s="85"/>
      <c r="BE53" s="85"/>
      <c r="BF53" s="85"/>
      <c r="BG53" s="85"/>
      <c r="BH53" s="85"/>
      <c r="BI53" s="93">
        <f>BJ53+BK53+BL53</f>
        <v>0</v>
      </c>
      <c r="BJ53" s="85"/>
      <c r="BK53" s="85"/>
      <c r="BL53" s="85"/>
      <c r="BM53" s="85">
        <f t="shared" si="499"/>
        <v>0</v>
      </c>
      <c r="BN53" s="85">
        <f t="shared" si="500"/>
        <v>0</v>
      </c>
      <c r="BO53" s="45" t="s">
        <v>219</v>
      </c>
      <c r="BP53" s="45" t="s">
        <v>219</v>
      </c>
      <c r="BQ53" s="90">
        <v>0</v>
      </c>
      <c r="BR53" s="90">
        <v>0</v>
      </c>
      <c r="BS53" s="90">
        <f>BQ53+BR53</f>
        <v>0</v>
      </c>
      <c r="BT53" s="93">
        <f>BU53+CB53</f>
        <v>0</v>
      </c>
      <c r="BU53" s="93">
        <f>BW53+BX53+BY53+BZ53+CA53</f>
        <v>0</v>
      </c>
      <c r="BV53" s="81"/>
      <c r="BW53" s="82"/>
      <c r="BX53" s="82"/>
      <c r="BY53" s="82"/>
      <c r="BZ53" s="82"/>
      <c r="CA53" s="82"/>
      <c r="CB53" s="40">
        <f t="shared" si="503"/>
        <v>0</v>
      </c>
      <c r="CC53" s="82"/>
      <c r="CD53" s="82"/>
      <c r="CE53" s="82"/>
      <c r="CF53" s="85">
        <f t="shared" si="504"/>
        <v>0</v>
      </c>
      <c r="CG53" s="85">
        <f t="shared" si="505"/>
        <v>0</v>
      </c>
      <c r="CH53" s="45" t="s">
        <v>219</v>
      </c>
      <c r="CI53" s="45" t="s">
        <v>219</v>
      </c>
      <c r="CJ53" s="96">
        <v>0</v>
      </c>
      <c r="CK53" s="96">
        <v>0</v>
      </c>
      <c r="CL53" s="96">
        <f>CJ53+CK53</f>
        <v>0</v>
      </c>
      <c r="CM53" s="93">
        <f>CN53+CU53</f>
        <v>0</v>
      </c>
      <c r="CN53" s="93">
        <f>CP53+CQ53+CR53+CS53+CT53</f>
        <v>0</v>
      </c>
      <c r="CO53" s="94"/>
      <c r="CP53" s="85"/>
      <c r="CQ53" s="85"/>
      <c r="CR53" s="85"/>
      <c r="CS53" s="85"/>
      <c r="CT53" s="85"/>
      <c r="CU53" s="93">
        <f t="shared" si="508"/>
        <v>0</v>
      </c>
      <c r="CV53" s="85"/>
      <c r="CW53" s="85"/>
      <c r="CX53" s="85"/>
      <c r="CY53" s="85">
        <f t="shared" si="509"/>
        <v>0</v>
      </c>
      <c r="CZ53" s="85">
        <f t="shared" si="510"/>
        <v>0</v>
      </c>
      <c r="DA53" s="45" t="s">
        <v>219</v>
      </c>
      <c r="DB53" s="45" t="s">
        <v>219</v>
      </c>
      <c r="DC53" s="96">
        <v>0</v>
      </c>
      <c r="DD53" s="96">
        <v>0</v>
      </c>
      <c r="DE53" s="96">
        <f>DC53+DD53</f>
        <v>0</v>
      </c>
      <c r="DF53" s="93">
        <f>DG53+DN53</f>
        <v>0</v>
      </c>
      <c r="DG53" s="93">
        <f>DI53+DJ53+DK53+DL53+DM53</f>
        <v>0</v>
      </c>
      <c r="DH53" s="94"/>
      <c r="DI53" s="85"/>
      <c r="DJ53" s="85"/>
      <c r="DK53" s="85"/>
      <c r="DL53" s="85"/>
      <c r="DM53" s="85"/>
      <c r="DN53" s="93">
        <f t="shared" si="513"/>
        <v>0</v>
      </c>
      <c r="DO53" s="85"/>
      <c r="DP53" s="85"/>
      <c r="DQ53" s="85"/>
      <c r="DR53" s="85">
        <f t="shared" si="514"/>
        <v>0</v>
      </c>
      <c r="DS53" s="85">
        <f t="shared" si="515"/>
        <v>0</v>
      </c>
      <c r="DT53" s="45" t="s">
        <v>219</v>
      </c>
      <c r="DU53" s="45" t="s">
        <v>219</v>
      </c>
      <c r="DV53" s="96">
        <v>0</v>
      </c>
      <c r="DW53" s="96">
        <v>0</v>
      </c>
      <c r="DX53" s="96">
        <f>DV53+DW53</f>
        <v>0</v>
      </c>
      <c r="DY53" s="93">
        <f>DZ53+EG53</f>
        <v>0</v>
      </c>
      <c r="DZ53" s="93">
        <f>EB53+EC53+ED53+EE53+EF53</f>
        <v>0</v>
      </c>
      <c r="EA53" s="94"/>
      <c r="EB53" s="85"/>
      <c r="EC53" s="85"/>
      <c r="ED53" s="85"/>
      <c r="EE53" s="85"/>
      <c r="EF53" s="85"/>
      <c r="EG53" s="93">
        <f t="shared" si="518"/>
        <v>0</v>
      </c>
      <c r="EH53" s="85"/>
      <c r="EI53" s="85"/>
      <c r="EJ53" s="85"/>
      <c r="EK53" s="85">
        <f t="shared" si="519"/>
        <v>0</v>
      </c>
      <c r="EL53" s="85">
        <f t="shared" si="520"/>
        <v>0</v>
      </c>
      <c r="EM53" s="45" t="s">
        <v>219</v>
      </c>
      <c r="EN53" s="45" t="s">
        <v>219</v>
      </c>
      <c r="EO53" s="96">
        <v>0</v>
      </c>
      <c r="EP53" s="96">
        <v>0</v>
      </c>
      <c r="EQ53" s="96">
        <f>EO53+EP53</f>
        <v>0</v>
      </c>
    </row>
    <row r="54" spans="1:147" x14ac:dyDescent="0.25">
      <c r="A54" s="29"/>
      <c r="B54" s="30"/>
      <c r="C54" s="31"/>
      <c r="D54" s="32" t="s">
        <v>156</v>
      </c>
      <c r="E54" s="34"/>
      <c r="F54" s="34"/>
      <c r="G54" s="34"/>
      <c r="H54" s="33">
        <f t="shared" ref="H54:AE54" si="523">SUBTOTAL(9,H52:H53)</f>
        <v>110800</v>
      </c>
      <c r="I54" s="33">
        <f t="shared" si="523"/>
        <v>86400</v>
      </c>
      <c r="J54" s="33">
        <f t="shared" si="523"/>
        <v>0</v>
      </c>
      <c r="K54" s="33">
        <f t="shared" si="523"/>
        <v>0</v>
      </c>
      <c r="L54" s="33">
        <f t="shared" si="523"/>
        <v>0</v>
      </c>
      <c r="M54" s="33">
        <f t="shared" si="523"/>
        <v>86400</v>
      </c>
      <c r="N54" s="33">
        <f t="shared" si="523"/>
        <v>0</v>
      </c>
      <c r="O54" s="33">
        <f t="shared" si="523"/>
        <v>0</v>
      </c>
      <c r="P54" s="33">
        <f t="shared" si="523"/>
        <v>24400</v>
      </c>
      <c r="Q54" s="33">
        <f t="shared" si="523"/>
        <v>0</v>
      </c>
      <c r="R54" s="33">
        <f t="shared" si="523"/>
        <v>24400</v>
      </c>
      <c r="S54" s="33">
        <f t="shared" si="523"/>
        <v>0</v>
      </c>
      <c r="T54" s="33">
        <f t="shared" si="523"/>
        <v>-86400</v>
      </c>
      <c r="U54" s="33">
        <f t="shared" si="523"/>
        <v>-24400</v>
      </c>
      <c r="V54" s="33">
        <f t="shared" si="523"/>
        <v>-56160</v>
      </c>
      <c r="W54" s="33">
        <f t="shared" si="523"/>
        <v>-15860</v>
      </c>
      <c r="X54" s="33">
        <f t="shared" si="523"/>
        <v>55392</v>
      </c>
      <c r="Y54" s="33">
        <f t="shared" si="523"/>
        <v>29600</v>
      </c>
      <c r="Z54" s="47">
        <f t="shared" si="523"/>
        <v>-0.13</v>
      </c>
      <c r="AA54" s="47">
        <f t="shared" si="523"/>
        <v>-7.0000000000000007E-2</v>
      </c>
      <c r="AB54" s="47">
        <f t="shared" si="523"/>
        <v>-0.2</v>
      </c>
      <c r="AC54" s="47">
        <f t="shared" si="523"/>
        <v>-0.08</v>
      </c>
      <c r="AD54" s="47">
        <f t="shared" si="523"/>
        <v>-0.05</v>
      </c>
      <c r="AE54" s="47">
        <f t="shared" si="523"/>
        <v>-0.13</v>
      </c>
      <c r="AF54" s="33">
        <f t="shared" ref="AF54:AX54" si="524">SUBTOTAL(9,AF52:AF53)</f>
        <v>0</v>
      </c>
      <c r="AG54" s="33">
        <f t="shared" si="524"/>
        <v>0</v>
      </c>
      <c r="AH54" s="33">
        <f t="shared" si="524"/>
        <v>0</v>
      </c>
      <c r="AI54" s="33">
        <f t="shared" si="524"/>
        <v>0</v>
      </c>
      <c r="AJ54" s="33">
        <f t="shared" si="524"/>
        <v>0</v>
      </c>
      <c r="AK54" s="33">
        <f t="shared" si="524"/>
        <v>0</v>
      </c>
      <c r="AL54" s="33">
        <f t="shared" si="524"/>
        <v>0</v>
      </c>
      <c r="AM54" s="33">
        <f t="shared" si="524"/>
        <v>0</v>
      </c>
      <c r="AN54" s="33">
        <f t="shared" si="524"/>
        <v>0</v>
      </c>
      <c r="AO54" s="33">
        <f t="shared" si="524"/>
        <v>0</v>
      </c>
      <c r="AP54" s="33">
        <f t="shared" si="524"/>
        <v>0</v>
      </c>
      <c r="AQ54" s="33">
        <f t="shared" si="524"/>
        <v>0</v>
      </c>
      <c r="AR54" s="33">
        <f t="shared" si="524"/>
        <v>56160</v>
      </c>
      <c r="AS54" s="33">
        <f t="shared" si="524"/>
        <v>15860</v>
      </c>
      <c r="AT54" s="33">
        <f t="shared" si="524"/>
        <v>0</v>
      </c>
      <c r="AU54" s="33">
        <f t="shared" si="524"/>
        <v>0</v>
      </c>
      <c r="AV54" s="47" t="e">
        <f t="shared" si="524"/>
        <v>#DIV/0!</v>
      </c>
      <c r="AW54" s="47" t="e">
        <f t="shared" si="524"/>
        <v>#DIV/0!</v>
      </c>
      <c r="AX54" s="47" t="e">
        <f t="shared" si="524"/>
        <v>#DIV/0!</v>
      </c>
      <c r="AY54"/>
      <c r="AZ54"/>
      <c r="BA54" s="33">
        <f t="shared" ref="BA54:BS54" si="525">SUBTOTAL(9,BA52:BA53)</f>
        <v>0</v>
      </c>
      <c r="BB54" s="33">
        <f t="shared" si="525"/>
        <v>0</v>
      </c>
      <c r="BC54" s="33">
        <f t="shared" si="525"/>
        <v>0</v>
      </c>
      <c r="BD54" s="33">
        <f t="shared" si="525"/>
        <v>0</v>
      </c>
      <c r="BE54" s="33">
        <f t="shared" si="525"/>
        <v>0</v>
      </c>
      <c r="BF54" s="33">
        <f t="shared" si="525"/>
        <v>0</v>
      </c>
      <c r="BG54" s="33">
        <f t="shared" si="525"/>
        <v>0</v>
      </c>
      <c r="BH54" s="33">
        <f t="shared" si="525"/>
        <v>0</v>
      </c>
      <c r="BI54" s="33">
        <f t="shared" si="525"/>
        <v>0</v>
      </c>
      <c r="BJ54" s="33">
        <f t="shared" si="525"/>
        <v>0</v>
      </c>
      <c r="BK54" s="33">
        <f t="shared" si="525"/>
        <v>0</v>
      </c>
      <c r="BL54" s="33">
        <f t="shared" si="525"/>
        <v>0</v>
      </c>
      <c r="BM54" s="33">
        <f t="shared" si="525"/>
        <v>0</v>
      </c>
      <c r="BN54" s="33">
        <f t="shared" si="525"/>
        <v>0</v>
      </c>
      <c r="BO54" s="33">
        <f t="shared" si="525"/>
        <v>0</v>
      </c>
      <c r="BP54" s="33">
        <f t="shared" si="525"/>
        <v>0</v>
      </c>
      <c r="BQ54" s="47" t="e">
        <f t="shared" si="525"/>
        <v>#DIV/0!</v>
      </c>
      <c r="BR54" s="47" t="e">
        <f t="shared" si="525"/>
        <v>#DIV/0!</v>
      </c>
      <c r="BS54" s="47" t="e">
        <f t="shared" si="525"/>
        <v>#DIV/0!</v>
      </c>
      <c r="BT54" s="33">
        <f t="shared" ref="BT54:CL54" si="526">SUBTOTAL(9,BT52:BT53)</f>
        <v>0</v>
      </c>
      <c r="BU54" s="33">
        <f t="shared" si="526"/>
        <v>0</v>
      </c>
      <c r="BV54" s="33">
        <f t="shared" si="526"/>
        <v>0</v>
      </c>
      <c r="BW54" s="33">
        <f t="shared" si="526"/>
        <v>0</v>
      </c>
      <c r="BX54" s="33">
        <f t="shared" si="526"/>
        <v>0</v>
      </c>
      <c r="BY54" s="33">
        <f t="shared" si="526"/>
        <v>0</v>
      </c>
      <c r="BZ54" s="33">
        <f t="shared" si="526"/>
        <v>0</v>
      </c>
      <c r="CA54" s="33">
        <f t="shared" si="526"/>
        <v>0</v>
      </c>
      <c r="CB54" s="33">
        <f t="shared" si="526"/>
        <v>0</v>
      </c>
      <c r="CC54" s="33">
        <f t="shared" si="526"/>
        <v>0</v>
      </c>
      <c r="CD54" s="33">
        <f t="shared" si="526"/>
        <v>0</v>
      </c>
      <c r="CE54" s="33">
        <f t="shared" si="526"/>
        <v>0</v>
      </c>
      <c r="CF54" s="33">
        <f t="shared" si="526"/>
        <v>0</v>
      </c>
      <c r="CG54" s="33">
        <f t="shared" si="526"/>
        <v>0</v>
      </c>
      <c r="CH54" s="33">
        <f t="shared" si="526"/>
        <v>0</v>
      </c>
      <c r="CI54" s="33">
        <f t="shared" si="526"/>
        <v>0</v>
      </c>
      <c r="CJ54" s="60" t="e">
        <f t="shared" si="526"/>
        <v>#DIV/0!</v>
      </c>
      <c r="CK54" s="60" t="e">
        <f t="shared" si="526"/>
        <v>#DIV/0!</v>
      </c>
      <c r="CL54" s="60" t="e">
        <f t="shared" si="526"/>
        <v>#DIV/0!</v>
      </c>
      <c r="CM54" s="33">
        <f t="shared" ref="CM54:DE54" si="527">SUBTOTAL(9,CM52:CM53)</f>
        <v>0</v>
      </c>
      <c r="CN54" s="33">
        <f t="shared" si="527"/>
        <v>0</v>
      </c>
      <c r="CO54" s="33">
        <f t="shared" si="527"/>
        <v>0</v>
      </c>
      <c r="CP54" s="33">
        <f t="shared" si="527"/>
        <v>0</v>
      </c>
      <c r="CQ54" s="33">
        <f t="shared" si="527"/>
        <v>0</v>
      </c>
      <c r="CR54" s="33">
        <f t="shared" si="527"/>
        <v>0</v>
      </c>
      <c r="CS54" s="33">
        <f t="shared" si="527"/>
        <v>0</v>
      </c>
      <c r="CT54" s="33">
        <f t="shared" si="527"/>
        <v>0</v>
      </c>
      <c r="CU54" s="33">
        <f t="shared" si="527"/>
        <v>0</v>
      </c>
      <c r="CV54" s="33">
        <f t="shared" si="527"/>
        <v>0</v>
      </c>
      <c r="CW54" s="33">
        <f t="shared" si="527"/>
        <v>0</v>
      </c>
      <c r="CX54" s="33">
        <f t="shared" si="527"/>
        <v>0</v>
      </c>
      <c r="CY54" s="33">
        <f t="shared" si="527"/>
        <v>0</v>
      </c>
      <c r="CZ54" s="33">
        <f t="shared" si="527"/>
        <v>0</v>
      </c>
      <c r="DA54" s="33">
        <f t="shared" si="527"/>
        <v>56067</v>
      </c>
      <c r="DB54" s="33">
        <f t="shared" si="527"/>
        <v>27130</v>
      </c>
      <c r="DC54" s="60">
        <f t="shared" si="527"/>
        <v>0</v>
      </c>
      <c r="DD54" s="60">
        <f t="shared" si="527"/>
        <v>0</v>
      </c>
      <c r="DE54" s="60">
        <f t="shared" si="527"/>
        <v>0</v>
      </c>
      <c r="DF54" s="33">
        <f t="shared" ref="DF54:DX54" si="528">SUBTOTAL(9,DF52:DF53)</f>
        <v>0</v>
      </c>
      <c r="DG54" s="33">
        <f t="shared" si="528"/>
        <v>0</v>
      </c>
      <c r="DH54" s="33">
        <f t="shared" si="528"/>
        <v>0</v>
      </c>
      <c r="DI54" s="33">
        <f t="shared" si="528"/>
        <v>0</v>
      </c>
      <c r="DJ54" s="33">
        <f t="shared" si="528"/>
        <v>0</v>
      </c>
      <c r="DK54" s="33">
        <f t="shared" si="528"/>
        <v>0</v>
      </c>
      <c r="DL54" s="33">
        <f t="shared" si="528"/>
        <v>0</v>
      </c>
      <c r="DM54" s="33">
        <f t="shared" si="528"/>
        <v>0</v>
      </c>
      <c r="DN54" s="33">
        <f t="shared" si="528"/>
        <v>0</v>
      </c>
      <c r="DO54" s="33">
        <f t="shared" si="528"/>
        <v>0</v>
      </c>
      <c r="DP54" s="33">
        <f t="shared" si="528"/>
        <v>0</v>
      </c>
      <c r="DQ54" s="33">
        <f t="shared" si="528"/>
        <v>0</v>
      </c>
      <c r="DR54" s="33">
        <f t="shared" si="528"/>
        <v>0</v>
      </c>
      <c r="DS54" s="33">
        <f t="shared" si="528"/>
        <v>0</v>
      </c>
      <c r="DT54" s="33">
        <f t="shared" si="528"/>
        <v>0</v>
      </c>
      <c r="DU54" s="33">
        <f t="shared" si="528"/>
        <v>0</v>
      </c>
      <c r="DV54" s="60" t="e">
        <f t="shared" si="528"/>
        <v>#DIV/0!</v>
      </c>
      <c r="DW54" s="60" t="e">
        <f t="shared" si="528"/>
        <v>#DIV/0!</v>
      </c>
      <c r="DX54" s="60" t="e">
        <f t="shared" si="528"/>
        <v>#DIV/0!</v>
      </c>
      <c r="DY54" s="33">
        <f t="shared" ref="DY54:EQ54" si="529">SUBTOTAL(9,DY52:DY53)</f>
        <v>0</v>
      </c>
      <c r="DZ54" s="33">
        <f t="shared" si="529"/>
        <v>0</v>
      </c>
      <c r="EA54" s="33">
        <f t="shared" si="529"/>
        <v>0</v>
      </c>
      <c r="EB54" s="33">
        <f t="shared" si="529"/>
        <v>0</v>
      </c>
      <c r="EC54" s="33">
        <f t="shared" si="529"/>
        <v>0</v>
      </c>
      <c r="ED54" s="33">
        <f t="shared" si="529"/>
        <v>0</v>
      </c>
      <c r="EE54" s="33">
        <f t="shared" si="529"/>
        <v>0</v>
      </c>
      <c r="EF54" s="33">
        <f t="shared" si="529"/>
        <v>0</v>
      </c>
      <c r="EG54" s="33">
        <f t="shared" si="529"/>
        <v>0</v>
      </c>
      <c r="EH54" s="33">
        <f t="shared" si="529"/>
        <v>0</v>
      </c>
      <c r="EI54" s="33">
        <f t="shared" si="529"/>
        <v>0</v>
      </c>
      <c r="EJ54" s="33">
        <f t="shared" si="529"/>
        <v>0</v>
      </c>
      <c r="EK54" s="33">
        <f t="shared" si="529"/>
        <v>0</v>
      </c>
      <c r="EL54" s="33">
        <f t="shared" si="529"/>
        <v>0</v>
      </c>
      <c r="EM54" s="33">
        <f t="shared" si="529"/>
        <v>0</v>
      </c>
      <c r="EN54" s="33">
        <f t="shared" si="529"/>
        <v>0</v>
      </c>
      <c r="EO54" s="60" t="e">
        <f t="shared" si="529"/>
        <v>#DIV/0!</v>
      </c>
      <c r="EP54" s="60" t="e">
        <f t="shared" si="529"/>
        <v>#DIV/0!</v>
      </c>
      <c r="EQ54" s="60" t="e">
        <f t="shared" si="529"/>
        <v>#DIV/0!</v>
      </c>
    </row>
    <row r="55" spans="1:147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40">
        <f>I55+P55</f>
        <v>0</v>
      </c>
      <c r="I55" s="40">
        <f>K55+L55+M55+N55+O55</f>
        <v>0</v>
      </c>
      <c r="J55" s="5"/>
      <c r="K55" s="9"/>
      <c r="L55" s="9"/>
      <c r="M55" s="9"/>
      <c r="N55" s="9"/>
      <c r="O55" s="9"/>
      <c r="P55" s="40">
        <f>Q55+R55+S55</f>
        <v>0</v>
      </c>
      <c r="Q55" s="9"/>
      <c r="R55" s="9"/>
      <c r="S55" s="9"/>
      <c r="T55" s="68">
        <f>(L55+M55+N55)*-1</f>
        <v>0</v>
      </c>
      <c r="U55" s="68">
        <f>(Q55+R55)*-1</f>
        <v>0</v>
      </c>
      <c r="V55" s="9">
        <f t="shared" ref="V55:W58" si="530">ROUND(T55*0.65,0)</f>
        <v>0</v>
      </c>
      <c r="W55" s="9">
        <f t="shared" si="530"/>
        <v>0</v>
      </c>
      <c r="X55" s="9">
        <v>55392</v>
      </c>
      <c r="Y55" s="9">
        <v>29600</v>
      </c>
      <c r="Z55" s="73">
        <f t="shared" ref="Z55:Z58" si="531">IF(T55=0,0,ROUND((T55+L55)/X55/12,2))</f>
        <v>0</v>
      </c>
      <c r="AA55" s="73">
        <f t="shared" ref="AA55:AA58" si="532">IF(U55=0,0,ROUND((U55+Q55)/Y55/12,2))</f>
        <v>0</v>
      </c>
      <c r="AB55" s="73">
        <f>Z55+AA55</f>
        <v>0</v>
      </c>
      <c r="AC55" s="73">
        <f t="shared" ref="AC55:AC58" si="533">ROUND(Z55*0.65,2)</f>
        <v>0</v>
      </c>
      <c r="AD55" s="73">
        <f t="shared" ref="AD55:AD58" si="534">ROUND(AA55*0.65,2)</f>
        <v>0</v>
      </c>
      <c r="AE55" s="46">
        <f>AC55+AD55</f>
        <v>0</v>
      </c>
      <c r="AF55" s="40">
        <f>AG55+AN55</f>
        <v>0</v>
      </c>
      <c r="AG55" s="40">
        <f>AI55+AJ55+AK55+AL55+AM55</f>
        <v>0</v>
      </c>
      <c r="AH55" s="5"/>
      <c r="AI55" s="9"/>
      <c r="AJ55" s="9"/>
      <c r="AK55" s="9"/>
      <c r="AL55" s="9"/>
      <c r="AM55" s="9"/>
      <c r="AN55" s="40">
        <f>AO55+AP55+AQ55</f>
        <v>0</v>
      </c>
      <c r="AO55" s="9"/>
      <c r="AP55" s="9"/>
      <c r="AQ55" s="9"/>
      <c r="AR55" s="85">
        <f>((AL55+AK55+AJ55)-((V55)*-1))*-1</f>
        <v>0</v>
      </c>
      <c r="AS55" s="85">
        <f>((AO55+AP55)-((W55)*-1))*-1</f>
        <v>0</v>
      </c>
      <c r="AT55" s="9"/>
      <c r="AU55" s="9"/>
      <c r="AV55" s="90" t="e">
        <f t="shared" ref="AV55:AV58" si="535">ROUND((AY55/AT55/10)+(AC55),2)*-1</f>
        <v>#DIV/0!</v>
      </c>
      <c r="AW55" s="90" t="e">
        <f t="shared" ref="AW55:AW58" si="536">ROUND((AZ55/AU55/10)+AD55,2)*-1</f>
        <v>#DIV/0!</v>
      </c>
      <c r="AX55" s="90" t="e">
        <f>AV55+AW55</f>
        <v>#DIV/0!</v>
      </c>
      <c r="AY55" s="92">
        <f t="shared" ref="AY55:AY58" si="537">AK55+AL55</f>
        <v>0</v>
      </c>
      <c r="AZ55" s="92">
        <f t="shared" ref="AZ55:AZ58" si="538">AP55</f>
        <v>0</v>
      </c>
      <c r="BA55" s="93">
        <f>BB55+BI55</f>
        <v>0</v>
      </c>
      <c r="BB55" s="93">
        <f>BD55+BE55+BF55+BG55+BH55</f>
        <v>0</v>
      </c>
      <c r="BC55" s="94"/>
      <c r="BD55" s="85"/>
      <c r="BE55" s="85"/>
      <c r="BF55" s="85"/>
      <c r="BG55" s="85"/>
      <c r="BH55" s="85"/>
      <c r="BI55" s="93">
        <f>BJ55+BK55+BL55</f>
        <v>0</v>
      </c>
      <c r="BJ55" s="85"/>
      <c r="BK55" s="85"/>
      <c r="BL55" s="85"/>
      <c r="BM55" s="85">
        <f t="shared" ref="BM55:BM58" si="539">(BE55+BF55+BG55)-(AJ55+AK55+AL55)</f>
        <v>0</v>
      </c>
      <c r="BN55" s="85">
        <f t="shared" ref="BN55:BN58" si="540">(BJ55+BK55)-(AO55+AP55)</f>
        <v>0</v>
      </c>
      <c r="BO55" s="9"/>
      <c r="BP55" s="9"/>
      <c r="BQ55" s="90" t="e">
        <f t="shared" ref="BQ55:BQ58" si="541">ROUND(((BF55+BG55)-(AK55+AL55))/BO55/10,2)*-1</f>
        <v>#DIV/0!</v>
      </c>
      <c r="BR55" s="90" t="e">
        <f t="shared" ref="BR55:BR58" si="542">ROUND(((BK55-AP55)/BP55/10),2)*-1</f>
        <v>#DIV/0!</v>
      </c>
      <c r="BS55" s="90" t="e">
        <f>BQ55+BR55</f>
        <v>#DIV/0!</v>
      </c>
      <c r="BT55" s="93">
        <f>BU55+CB55</f>
        <v>0</v>
      </c>
      <c r="BU55" s="93">
        <f>BW55+BX55+BY55+BZ55+CA55</f>
        <v>0</v>
      </c>
      <c r="BV55" s="94"/>
      <c r="BW55" s="85"/>
      <c r="BX55" s="85"/>
      <c r="BY55" s="85"/>
      <c r="BZ55" s="85"/>
      <c r="CA55" s="85"/>
      <c r="CB55" s="93">
        <f>CC55+CD55+CE55</f>
        <v>0</v>
      </c>
      <c r="CC55" s="85"/>
      <c r="CD55" s="85"/>
      <c r="CE55" s="85"/>
      <c r="CF55" s="85">
        <f t="shared" ref="CF55:CF58" si="543">(BX55+BY55+BZ55)-(BE55+BF55+BG55)</f>
        <v>0</v>
      </c>
      <c r="CG55" s="85">
        <f t="shared" ref="CG55:CG58" si="544">(CC55+CD55)-(BJ55+BK55)</f>
        <v>0</v>
      </c>
      <c r="CH55" s="9"/>
      <c r="CI55" s="9"/>
      <c r="CJ55" s="96" t="e">
        <f t="shared" ref="CJ55:CJ58" si="545">ROUND(((BY55+BZ55)-(BF55+BG55))/CH55/10,2)*-1</f>
        <v>#DIV/0!</v>
      </c>
      <c r="CK55" s="96" t="e">
        <f t="shared" ref="CK55:CK58" si="546">ROUND(((CD55-BK55)/CI55/10),2)*-1</f>
        <v>#DIV/0!</v>
      </c>
      <c r="CL55" s="96" t="e">
        <f>CJ55+CK55</f>
        <v>#DIV/0!</v>
      </c>
      <c r="CM55" s="93">
        <f>CN55+CU55</f>
        <v>0</v>
      </c>
      <c r="CN55" s="93">
        <f>CP55+CQ55+CR55+CS55+CT55</f>
        <v>0</v>
      </c>
      <c r="CO55" s="94"/>
      <c r="CP55" s="85"/>
      <c r="CQ55" s="85"/>
      <c r="CR55" s="85"/>
      <c r="CS55" s="85"/>
      <c r="CT55" s="85"/>
      <c r="CU55" s="93">
        <f>CV55+CW55+CX55</f>
        <v>0</v>
      </c>
      <c r="CV55" s="85"/>
      <c r="CW55" s="85"/>
      <c r="CX55" s="85"/>
      <c r="CY55" s="85">
        <f t="shared" ref="CY55:CY58" si="547">(CQ55+CR55+CS55)-(BX55+BY55+BZ55)</f>
        <v>0</v>
      </c>
      <c r="CZ55" s="85">
        <f t="shared" ref="CZ55:CZ58" si="548">(CV55+CW55)-(CC55+CD55)</f>
        <v>0</v>
      </c>
      <c r="DA55" s="9">
        <v>56067</v>
      </c>
      <c r="DB55" s="9">
        <v>27130</v>
      </c>
      <c r="DC55" s="96">
        <f t="shared" ref="DC55" si="549">ROUND(((CR55+CS55)-(BY55+BZ55))/DA55/10,2)*-1</f>
        <v>0</v>
      </c>
      <c r="DD55" s="96">
        <f t="shared" ref="DD55" si="550">ROUND(((CW55-CD55)/DB55/10),2)*-1</f>
        <v>0</v>
      </c>
      <c r="DE55" s="96">
        <f>DC55+DD55</f>
        <v>0</v>
      </c>
      <c r="DF55" s="93">
        <f>DG55+DN55</f>
        <v>0</v>
      </c>
      <c r="DG55" s="93">
        <f>DI55+DJ55+DK55+DL55+DM55</f>
        <v>0</v>
      </c>
      <c r="DH55" s="94"/>
      <c r="DI55" s="85"/>
      <c r="DJ55" s="85"/>
      <c r="DK55" s="85"/>
      <c r="DL55" s="85"/>
      <c r="DM55" s="85"/>
      <c r="DN55" s="93">
        <f>DO55+DP55+DQ55</f>
        <v>0</v>
      </c>
      <c r="DO55" s="85"/>
      <c r="DP55" s="85"/>
      <c r="DQ55" s="85"/>
      <c r="DR55" s="85">
        <f t="shared" ref="DR55:DR58" si="551">(DJ55+DK55+DL55)-(CQ55+CR55+CS55)</f>
        <v>0</v>
      </c>
      <c r="DS55" s="85">
        <f t="shared" ref="DS55:DS58" si="552">(DO55+DP55)-(CV55+CW55)</f>
        <v>0</v>
      </c>
      <c r="DT55" s="9"/>
      <c r="DU55" s="9"/>
      <c r="DV55" s="96" t="e">
        <f t="shared" ref="DV55" si="553">ROUND(((DK55+DL55)-(CR55+CS55))/DT55/10,2)*-1</f>
        <v>#DIV/0!</v>
      </c>
      <c r="DW55" s="96" t="e">
        <f t="shared" ref="DW55" si="554">ROUND(((DP55-CW55)/DU55/10),2)*-1</f>
        <v>#DIV/0!</v>
      </c>
      <c r="DX55" s="96" t="e">
        <f>DV55+DW55</f>
        <v>#DIV/0!</v>
      </c>
      <c r="DY55" s="93">
        <f>DZ55+EG55</f>
        <v>0</v>
      </c>
      <c r="DZ55" s="93">
        <f>EB55+EC55+ED55+EE55+EF55</f>
        <v>0</v>
      </c>
      <c r="EA55" s="94"/>
      <c r="EB55" s="85"/>
      <c r="EC55" s="85"/>
      <c r="ED55" s="85"/>
      <c r="EE55" s="85"/>
      <c r="EF55" s="85"/>
      <c r="EG55" s="93">
        <f>EH55+EI55+EJ55</f>
        <v>0</v>
      </c>
      <c r="EH55" s="85"/>
      <c r="EI55" s="85"/>
      <c r="EJ55" s="85"/>
      <c r="EK55" s="85">
        <f t="shared" ref="EK55:EK58" si="555">(EC55+ED55+EE55)-(DJ55+DK55+DL55)</f>
        <v>0</v>
      </c>
      <c r="EL55" s="85">
        <f t="shared" ref="EL55:EL58" si="556">(EH55+EI55)-(DO55+DP55)</f>
        <v>0</v>
      </c>
      <c r="EM55" s="9"/>
      <c r="EN55" s="9"/>
      <c r="EO55" s="96" t="e">
        <f t="shared" ref="EO55" si="557">ROUND(((ED55+EE55)-(DK55+DL55))/EM55/10,2)*-1</f>
        <v>#DIV/0!</v>
      </c>
      <c r="EP55" s="96" t="e">
        <f t="shared" ref="EP55" si="558">ROUND(((EI55-DP55)/EN55/10),2)*-1</f>
        <v>#DIV/0!</v>
      </c>
      <c r="EQ55" s="96" t="e">
        <f>EO55+EP55</f>
        <v>#DIV/0!</v>
      </c>
    </row>
    <row r="56" spans="1:14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109</v>
      </c>
      <c r="G56" s="19" t="s">
        <v>95</v>
      </c>
      <c r="H56" s="40">
        <f>I56+P56</f>
        <v>0</v>
      </c>
      <c r="I56" s="40">
        <f>K56+L56+M56+N56+O56</f>
        <v>0</v>
      </c>
      <c r="J56" s="5"/>
      <c r="K56" s="9"/>
      <c r="L56" s="9"/>
      <c r="M56" s="9"/>
      <c r="N56" s="9"/>
      <c r="O56" s="9"/>
      <c r="P56" s="40">
        <f>Q56+R56+S56</f>
        <v>0</v>
      </c>
      <c r="Q56" s="9"/>
      <c r="R56" s="9"/>
      <c r="S56" s="9"/>
      <c r="T56" s="68">
        <f>(L56+M56+N56)*-1</f>
        <v>0</v>
      </c>
      <c r="U56" s="68">
        <f>(Q56+R56)*-1</f>
        <v>0</v>
      </c>
      <c r="V56" s="9">
        <f t="shared" si="530"/>
        <v>0</v>
      </c>
      <c r="W56" s="9">
        <f t="shared" si="530"/>
        <v>0</v>
      </c>
      <c r="X56" s="45" t="s">
        <v>219</v>
      </c>
      <c r="Y56" s="45" t="s">
        <v>219</v>
      </c>
      <c r="Z56" s="73">
        <f t="shared" si="531"/>
        <v>0</v>
      </c>
      <c r="AA56" s="73">
        <f t="shared" si="532"/>
        <v>0</v>
      </c>
      <c r="AB56" s="73">
        <f>Z56+AA56</f>
        <v>0</v>
      </c>
      <c r="AC56" s="73">
        <f t="shared" si="533"/>
        <v>0</v>
      </c>
      <c r="AD56" s="73">
        <f t="shared" si="534"/>
        <v>0</v>
      </c>
      <c r="AE56" s="46">
        <f>AC56+AD56</f>
        <v>0</v>
      </c>
      <c r="AF56" s="40">
        <f>AG56+AN56</f>
        <v>0</v>
      </c>
      <c r="AG56" s="40">
        <f>AI56+AJ56+AK56+AL56+AM56</f>
        <v>0</v>
      </c>
      <c r="AH56" s="5"/>
      <c r="AI56" s="9"/>
      <c r="AJ56" s="9"/>
      <c r="AK56" s="9"/>
      <c r="AL56" s="9"/>
      <c r="AM56" s="9"/>
      <c r="AN56" s="40">
        <f>AO56+AP56+AQ56</f>
        <v>0</v>
      </c>
      <c r="AO56" s="9"/>
      <c r="AP56" s="9"/>
      <c r="AQ56" s="9"/>
      <c r="AR56" s="85">
        <f>((AL56+AK56+AJ56)-((V56)*-1))*-1</f>
        <v>0</v>
      </c>
      <c r="AS56" s="85">
        <f>((AO56+AP56)-((W56)*-1))*-1</f>
        <v>0</v>
      </c>
      <c r="AT56" s="45" t="s">
        <v>219</v>
      </c>
      <c r="AU56" s="45" t="s">
        <v>219</v>
      </c>
      <c r="AV56" s="90">
        <v>0</v>
      </c>
      <c r="AW56" s="90">
        <v>0</v>
      </c>
      <c r="AX56" s="90">
        <f>AV56+AW56</f>
        <v>0</v>
      </c>
      <c r="AY56" s="92">
        <f t="shared" si="537"/>
        <v>0</v>
      </c>
      <c r="AZ56" s="92">
        <f t="shared" si="538"/>
        <v>0</v>
      </c>
      <c r="BA56" s="93">
        <f>BB56+BI56</f>
        <v>0</v>
      </c>
      <c r="BB56" s="93">
        <f>BD56+BE56+BF56+BG56+BH56</f>
        <v>0</v>
      </c>
      <c r="BC56" s="94"/>
      <c r="BD56" s="85"/>
      <c r="BE56" s="85"/>
      <c r="BF56" s="85"/>
      <c r="BG56" s="85"/>
      <c r="BH56" s="85"/>
      <c r="BI56" s="93">
        <f>BJ56+BK56+BL56</f>
        <v>0</v>
      </c>
      <c r="BJ56" s="85"/>
      <c r="BK56" s="85"/>
      <c r="BL56" s="85"/>
      <c r="BM56" s="85">
        <f t="shared" si="539"/>
        <v>0</v>
      </c>
      <c r="BN56" s="85">
        <f t="shared" si="540"/>
        <v>0</v>
      </c>
      <c r="BO56" s="45" t="s">
        <v>219</v>
      </c>
      <c r="BP56" s="45" t="s">
        <v>219</v>
      </c>
      <c r="BQ56" s="90">
        <v>0</v>
      </c>
      <c r="BR56" s="90">
        <v>0</v>
      </c>
      <c r="BS56" s="90">
        <f>BQ56+BR56</f>
        <v>0</v>
      </c>
      <c r="BT56" s="93">
        <f>BU56+CB56</f>
        <v>0</v>
      </c>
      <c r="BU56" s="93">
        <f>BW56+BX56+BY56+BZ56+CA56</f>
        <v>0</v>
      </c>
      <c r="BV56" s="94"/>
      <c r="BW56" s="85"/>
      <c r="BX56" s="85"/>
      <c r="BY56" s="85"/>
      <c r="BZ56" s="85"/>
      <c r="CA56" s="85"/>
      <c r="CB56" s="93">
        <f>CC56+CD56+CE56</f>
        <v>0</v>
      </c>
      <c r="CC56" s="85"/>
      <c r="CD56" s="85"/>
      <c r="CE56" s="85"/>
      <c r="CF56" s="85">
        <f t="shared" si="543"/>
        <v>0</v>
      </c>
      <c r="CG56" s="85">
        <f t="shared" si="544"/>
        <v>0</v>
      </c>
      <c r="CH56" s="45" t="s">
        <v>219</v>
      </c>
      <c r="CI56" s="45" t="s">
        <v>219</v>
      </c>
      <c r="CJ56" s="96">
        <v>0</v>
      </c>
      <c r="CK56" s="96">
        <v>0</v>
      </c>
      <c r="CL56" s="96">
        <f>CJ56+CK56</f>
        <v>0</v>
      </c>
      <c r="CM56" s="93">
        <f>CN56+CU56</f>
        <v>0</v>
      </c>
      <c r="CN56" s="93">
        <f>CP56+CQ56+CR56+CS56+CT56</f>
        <v>0</v>
      </c>
      <c r="CO56" s="94"/>
      <c r="CP56" s="85"/>
      <c r="CQ56" s="85"/>
      <c r="CR56" s="85"/>
      <c r="CS56" s="85"/>
      <c r="CT56" s="85"/>
      <c r="CU56" s="93">
        <f>CV56+CW56+CX56</f>
        <v>0</v>
      </c>
      <c r="CV56" s="85"/>
      <c r="CW56" s="85"/>
      <c r="CX56" s="85"/>
      <c r="CY56" s="85">
        <f t="shared" si="547"/>
        <v>0</v>
      </c>
      <c r="CZ56" s="85">
        <f t="shared" si="548"/>
        <v>0</v>
      </c>
      <c r="DA56" s="45" t="s">
        <v>219</v>
      </c>
      <c r="DB56" s="45" t="s">
        <v>219</v>
      </c>
      <c r="DC56" s="96">
        <v>0</v>
      </c>
      <c r="DD56" s="96">
        <v>0</v>
      </c>
      <c r="DE56" s="96">
        <f>DC56+DD56</f>
        <v>0</v>
      </c>
      <c r="DF56" s="93">
        <f>DG56+DN56</f>
        <v>0</v>
      </c>
      <c r="DG56" s="93">
        <f>DI56+DJ56+DK56+DL56+DM56</f>
        <v>0</v>
      </c>
      <c r="DH56" s="94"/>
      <c r="DI56" s="85"/>
      <c r="DJ56" s="85"/>
      <c r="DK56" s="85"/>
      <c r="DL56" s="85"/>
      <c r="DM56" s="85"/>
      <c r="DN56" s="93">
        <f>DO56+DP56+DQ56</f>
        <v>0</v>
      </c>
      <c r="DO56" s="85"/>
      <c r="DP56" s="85"/>
      <c r="DQ56" s="85"/>
      <c r="DR56" s="85">
        <f t="shared" si="551"/>
        <v>0</v>
      </c>
      <c r="DS56" s="85">
        <f t="shared" si="552"/>
        <v>0</v>
      </c>
      <c r="DT56" s="45" t="s">
        <v>219</v>
      </c>
      <c r="DU56" s="45" t="s">
        <v>219</v>
      </c>
      <c r="DV56" s="96">
        <v>0</v>
      </c>
      <c r="DW56" s="96">
        <v>0</v>
      </c>
      <c r="DX56" s="96">
        <f>DV56+DW56</f>
        <v>0</v>
      </c>
      <c r="DY56" s="93">
        <f>DZ56+EG56</f>
        <v>0</v>
      </c>
      <c r="DZ56" s="93">
        <f>EB56+EC56+ED56+EE56+EF56</f>
        <v>0</v>
      </c>
      <c r="EA56" s="94"/>
      <c r="EB56" s="85"/>
      <c r="EC56" s="85"/>
      <c r="ED56" s="85"/>
      <c r="EE56" s="85"/>
      <c r="EF56" s="85"/>
      <c r="EG56" s="93">
        <f>EH56+EI56+EJ56</f>
        <v>0</v>
      </c>
      <c r="EH56" s="85"/>
      <c r="EI56" s="85"/>
      <c r="EJ56" s="85"/>
      <c r="EK56" s="85">
        <f t="shared" si="555"/>
        <v>0</v>
      </c>
      <c r="EL56" s="85">
        <f t="shared" si="556"/>
        <v>0</v>
      </c>
      <c r="EM56" s="45" t="s">
        <v>219</v>
      </c>
      <c r="EN56" s="45" t="s">
        <v>219</v>
      </c>
      <c r="EO56" s="96">
        <v>0</v>
      </c>
      <c r="EP56" s="96">
        <v>0</v>
      </c>
      <c r="EQ56" s="96">
        <f>EO56+EP56</f>
        <v>0</v>
      </c>
    </row>
    <row r="57" spans="1:14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95</v>
      </c>
      <c r="H57" s="40">
        <f>I57+P57</f>
        <v>0</v>
      </c>
      <c r="I57" s="40">
        <f>K57+L57+M57+N57+O57</f>
        <v>0</v>
      </c>
      <c r="J57" s="5"/>
      <c r="K57" s="9"/>
      <c r="L57" s="9"/>
      <c r="M57" s="9"/>
      <c r="N57" s="9"/>
      <c r="O57" s="9"/>
      <c r="P57" s="40">
        <f>Q57+R57+S57</f>
        <v>0</v>
      </c>
      <c r="Q57" s="9"/>
      <c r="R57" s="9"/>
      <c r="S57" s="9"/>
      <c r="T57" s="68">
        <f>(L57+M57+N57)*-1</f>
        <v>0</v>
      </c>
      <c r="U57" s="68">
        <f>(Q57+R57)*-1</f>
        <v>0</v>
      </c>
      <c r="V57" s="9">
        <f t="shared" si="530"/>
        <v>0</v>
      </c>
      <c r="W57" s="9">
        <f t="shared" si="530"/>
        <v>0</v>
      </c>
      <c r="X57" s="45" t="s">
        <v>219</v>
      </c>
      <c r="Y57" s="9">
        <v>25931</v>
      </c>
      <c r="Z57" s="73">
        <f t="shared" si="531"/>
        <v>0</v>
      </c>
      <c r="AA57" s="73">
        <f t="shared" si="532"/>
        <v>0</v>
      </c>
      <c r="AB57" s="73">
        <f>Z57+AA57</f>
        <v>0</v>
      </c>
      <c r="AC57" s="73">
        <f t="shared" si="533"/>
        <v>0</v>
      </c>
      <c r="AD57" s="73">
        <f t="shared" si="534"/>
        <v>0</v>
      </c>
      <c r="AE57" s="46">
        <f>AC57+AD57</f>
        <v>0</v>
      </c>
      <c r="AF57" s="40">
        <f>AG57+AN57</f>
        <v>0</v>
      </c>
      <c r="AG57" s="40">
        <f>AI57+AJ57+AK57+AL57+AM57</f>
        <v>0</v>
      </c>
      <c r="AH57" s="5"/>
      <c r="AI57" s="9"/>
      <c r="AJ57" s="9"/>
      <c r="AK57" s="9"/>
      <c r="AL57" s="9"/>
      <c r="AM57" s="9"/>
      <c r="AN57" s="40">
        <f>AO57+AP57+AQ57</f>
        <v>0</v>
      </c>
      <c r="AO57" s="9"/>
      <c r="AP57" s="9"/>
      <c r="AQ57" s="9"/>
      <c r="AR57" s="85">
        <f>((AL57+AK57+AJ57)-((V57)*-1))*-1</f>
        <v>0</v>
      </c>
      <c r="AS57" s="85">
        <f>((AO57+AP57)-((W57)*-1))*-1</f>
        <v>0</v>
      </c>
      <c r="AT57" s="45" t="s">
        <v>219</v>
      </c>
      <c r="AU57" s="9"/>
      <c r="AV57" s="90">
        <v>0</v>
      </c>
      <c r="AW57" s="90" t="e">
        <f t="shared" si="536"/>
        <v>#DIV/0!</v>
      </c>
      <c r="AX57" s="90" t="e">
        <f>AV57+AW57</f>
        <v>#DIV/0!</v>
      </c>
      <c r="AY57" s="92">
        <f t="shared" si="537"/>
        <v>0</v>
      </c>
      <c r="AZ57" s="92">
        <f t="shared" si="538"/>
        <v>0</v>
      </c>
      <c r="BA57" s="93">
        <f>BB57+BI57</f>
        <v>0</v>
      </c>
      <c r="BB57" s="93">
        <f>BD57+BE57+BF57+BG57+BH57</f>
        <v>0</v>
      </c>
      <c r="BC57" s="94"/>
      <c r="BD57" s="85"/>
      <c r="BE57" s="85"/>
      <c r="BF57" s="85"/>
      <c r="BG57" s="85"/>
      <c r="BH57" s="85"/>
      <c r="BI57" s="93">
        <f>BJ57+BK57+BL57</f>
        <v>0</v>
      </c>
      <c r="BJ57" s="85"/>
      <c r="BK57" s="85"/>
      <c r="BL57" s="85"/>
      <c r="BM57" s="85">
        <f t="shared" si="539"/>
        <v>0</v>
      </c>
      <c r="BN57" s="85">
        <f t="shared" si="540"/>
        <v>0</v>
      </c>
      <c r="BO57" s="45" t="s">
        <v>219</v>
      </c>
      <c r="BP57" s="9"/>
      <c r="BQ57" s="90">
        <v>0</v>
      </c>
      <c r="BR57" s="90" t="e">
        <f t="shared" si="542"/>
        <v>#DIV/0!</v>
      </c>
      <c r="BS57" s="90" t="e">
        <f>BQ57+BR57</f>
        <v>#DIV/0!</v>
      </c>
      <c r="BT57" s="93">
        <f>BU57+CB57</f>
        <v>0</v>
      </c>
      <c r="BU57" s="93">
        <f>BW57+BX57+BY57+BZ57+CA57</f>
        <v>0</v>
      </c>
      <c r="BV57" s="94"/>
      <c r="BW57" s="85"/>
      <c r="BX57" s="85"/>
      <c r="BY57" s="85"/>
      <c r="BZ57" s="85"/>
      <c r="CA57" s="85"/>
      <c r="CB57" s="93">
        <f>CC57+CD57+CE57</f>
        <v>0</v>
      </c>
      <c r="CC57" s="85"/>
      <c r="CD57" s="85"/>
      <c r="CE57" s="85"/>
      <c r="CF57" s="85">
        <f t="shared" si="543"/>
        <v>0</v>
      </c>
      <c r="CG57" s="85">
        <f t="shared" si="544"/>
        <v>0</v>
      </c>
      <c r="CH57" s="45" t="s">
        <v>219</v>
      </c>
      <c r="CI57" s="9"/>
      <c r="CJ57" s="96">
        <v>0</v>
      </c>
      <c r="CK57" s="96" t="e">
        <f t="shared" si="546"/>
        <v>#DIV/0!</v>
      </c>
      <c r="CL57" s="96" t="e">
        <f>CJ57+CK57</f>
        <v>#DIV/0!</v>
      </c>
      <c r="CM57" s="93">
        <f>CN57+CU57</f>
        <v>0</v>
      </c>
      <c r="CN57" s="93">
        <f>CP57+CQ57+CR57+CS57+CT57</f>
        <v>0</v>
      </c>
      <c r="CO57" s="94"/>
      <c r="CP57" s="85"/>
      <c r="CQ57" s="85"/>
      <c r="CR57" s="85"/>
      <c r="CS57" s="85"/>
      <c r="CT57" s="85"/>
      <c r="CU57" s="93">
        <f>CV57+CW57+CX57</f>
        <v>0</v>
      </c>
      <c r="CV57" s="85"/>
      <c r="CW57" s="85"/>
      <c r="CX57" s="85"/>
      <c r="CY57" s="85">
        <f t="shared" si="547"/>
        <v>0</v>
      </c>
      <c r="CZ57" s="85">
        <f t="shared" si="548"/>
        <v>0</v>
      </c>
      <c r="DA57" s="45" t="s">
        <v>219</v>
      </c>
      <c r="DB57" s="9">
        <v>26460</v>
      </c>
      <c r="DC57" s="96">
        <v>0</v>
      </c>
      <c r="DD57" s="96">
        <f t="shared" ref="DD57:DD58" si="559">ROUND(((CW57-CD57)/DB57/10),2)*-1</f>
        <v>0</v>
      </c>
      <c r="DE57" s="96">
        <f>DC57+DD57</f>
        <v>0</v>
      </c>
      <c r="DF57" s="93">
        <f>DG57+DN57</f>
        <v>0</v>
      </c>
      <c r="DG57" s="93">
        <f>DI57+DJ57+DK57+DL57+DM57</f>
        <v>0</v>
      </c>
      <c r="DH57" s="94"/>
      <c r="DI57" s="85"/>
      <c r="DJ57" s="85"/>
      <c r="DK57" s="85"/>
      <c r="DL57" s="85"/>
      <c r="DM57" s="85"/>
      <c r="DN57" s="93">
        <f>DO57+DP57+DQ57</f>
        <v>0</v>
      </c>
      <c r="DO57" s="85"/>
      <c r="DP57" s="85"/>
      <c r="DQ57" s="85"/>
      <c r="DR57" s="85">
        <f t="shared" si="551"/>
        <v>0</v>
      </c>
      <c r="DS57" s="85">
        <f t="shared" si="552"/>
        <v>0</v>
      </c>
      <c r="DT57" s="45" t="s">
        <v>219</v>
      </c>
      <c r="DU57" s="9"/>
      <c r="DV57" s="96">
        <v>0</v>
      </c>
      <c r="DW57" s="96" t="e">
        <f t="shared" ref="DW57:DW58" si="560">ROUND(((DP57-CW57)/DU57/10),2)*-1</f>
        <v>#DIV/0!</v>
      </c>
      <c r="DX57" s="96" t="e">
        <f>DV57+DW57</f>
        <v>#DIV/0!</v>
      </c>
      <c r="DY57" s="93">
        <f>DZ57+EG57</f>
        <v>0</v>
      </c>
      <c r="DZ57" s="93">
        <f>EB57+EC57+ED57+EE57+EF57</f>
        <v>0</v>
      </c>
      <c r="EA57" s="94"/>
      <c r="EB57" s="85"/>
      <c r="EC57" s="85"/>
      <c r="ED57" s="85"/>
      <c r="EE57" s="85"/>
      <c r="EF57" s="85"/>
      <c r="EG57" s="93">
        <f>EH57+EI57+EJ57</f>
        <v>0</v>
      </c>
      <c r="EH57" s="85"/>
      <c r="EI57" s="85"/>
      <c r="EJ57" s="85"/>
      <c r="EK57" s="85">
        <f t="shared" si="555"/>
        <v>0</v>
      </c>
      <c r="EL57" s="85">
        <f t="shared" si="556"/>
        <v>0</v>
      </c>
      <c r="EM57" s="45" t="s">
        <v>219</v>
      </c>
      <c r="EN57" s="9"/>
      <c r="EO57" s="96">
        <v>0</v>
      </c>
      <c r="EP57" s="96" t="e">
        <f t="shared" ref="EP57:EP58" si="561">ROUND(((EI57-DP57)/EN57/10),2)*-1</f>
        <v>#DIV/0!</v>
      </c>
      <c r="EQ57" s="96" t="e">
        <f>EO57+EP57</f>
        <v>#DIV/0!</v>
      </c>
    </row>
    <row r="58" spans="1:14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95</v>
      </c>
      <c r="H58" s="40">
        <f>I58+P58</f>
        <v>0</v>
      </c>
      <c r="I58" s="40">
        <f>K58+L58+M58+N58+O58</f>
        <v>0</v>
      </c>
      <c r="J58" s="5"/>
      <c r="K58" s="9"/>
      <c r="L58" s="9"/>
      <c r="M58" s="9"/>
      <c r="N58" s="9"/>
      <c r="O58" s="9"/>
      <c r="P58" s="40">
        <f>Q58+R58+S58</f>
        <v>0</v>
      </c>
      <c r="Q58" s="9"/>
      <c r="R58" s="9"/>
      <c r="S58" s="9"/>
      <c r="T58" s="68">
        <f>(L58+M58+N58)*-1</f>
        <v>0</v>
      </c>
      <c r="U58" s="68">
        <f>(Q58+R58)*-1</f>
        <v>0</v>
      </c>
      <c r="V58" s="9">
        <f t="shared" si="530"/>
        <v>0</v>
      </c>
      <c r="W58" s="9">
        <f t="shared" si="530"/>
        <v>0</v>
      </c>
      <c r="X58" s="9">
        <v>41481</v>
      </c>
      <c r="Y58" s="9">
        <v>23391</v>
      </c>
      <c r="Z58" s="73">
        <f t="shared" si="531"/>
        <v>0</v>
      </c>
      <c r="AA58" s="73">
        <f t="shared" si="532"/>
        <v>0</v>
      </c>
      <c r="AB58" s="73">
        <f>Z58+AA58</f>
        <v>0</v>
      </c>
      <c r="AC58" s="73">
        <f t="shared" si="533"/>
        <v>0</v>
      </c>
      <c r="AD58" s="73">
        <f t="shared" si="534"/>
        <v>0</v>
      </c>
      <c r="AE58" s="46">
        <f>AC58+AD58</f>
        <v>0</v>
      </c>
      <c r="AF58" s="40">
        <f>AG58+AN58</f>
        <v>0</v>
      </c>
      <c r="AG58" s="40">
        <f>AI58+AJ58+AK58+AL58+AM58</f>
        <v>0</v>
      </c>
      <c r="AH58" s="5"/>
      <c r="AI58" s="9"/>
      <c r="AJ58" s="9"/>
      <c r="AK58" s="9"/>
      <c r="AL58" s="9"/>
      <c r="AM58" s="9"/>
      <c r="AN58" s="40">
        <f>AO58+AP58+AQ58</f>
        <v>0</v>
      </c>
      <c r="AO58" s="9"/>
      <c r="AP58" s="9"/>
      <c r="AQ58" s="9"/>
      <c r="AR58" s="85">
        <f>((AL58+AK58+AJ58)-((V58)*-1))*-1</f>
        <v>0</v>
      </c>
      <c r="AS58" s="85">
        <f>((AO58+AP58)-((W58)*-1))*-1</f>
        <v>0</v>
      </c>
      <c r="AT58" s="9"/>
      <c r="AU58" s="9"/>
      <c r="AV58" s="90" t="e">
        <f t="shared" si="535"/>
        <v>#DIV/0!</v>
      </c>
      <c r="AW58" s="90" t="e">
        <f t="shared" si="536"/>
        <v>#DIV/0!</v>
      </c>
      <c r="AX58" s="90" t="e">
        <f>AV58+AW58</f>
        <v>#DIV/0!</v>
      </c>
      <c r="AY58" s="92">
        <f t="shared" si="537"/>
        <v>0</v>
      </c>
      <c r="AZ58" s="92">
        <f t="shared" si="538"/>
        <v>0</v>
      </c>
      <c r="BA58" s="93">
        <f>BB58+BI58</f>
        <v>0</v>
      </c>
      <c r="BB58" s="93">
        <f>BD58+BE58+BF58+BG58+BH58</f>
        <v>0</v>
      </c>
      <c r="BC58" s="94"/>
      <c r="BD58" s="85"/>
      <c r="BE58" s="85"/>
      <c r="BF58" s="85"/>
      <c r="BG58" s="85"/>
      <c r="BH58" s="85"/>
      <c r="BI58" s="93">
        <f>BJ58+BK58+BL58</f>
        <v>0</v>
      </c>
      <c r="BJ58" s="85"/>
      <c r="BK58" s="85"/>
      <c r="BL58" s="85"/>
      <c r="BM58" s="85">
        <f t="shared" si="539"/>
        <v>0</v>
      </c>
      <c r="BN58" s="85">
        <f t="shared" si="540"/>
        <v>0</v>
      </c>
      <c r="BO58" s="9"/>
      <c r="BP58" s="9"/>
      <c r="BQ58" s="90" t="e">
        <f t="shared" si="541"/>
        <v>#DIV/0!</v>
      </c>
      <c r="BR58" s="90" t="e">
        <f t="shared" si="542"/>
        <v>#DIV/0!</v>
      </c>
      <c r="BS58" s="90" t="e">
        <f>BQ58+BR58</f>
        <v>#DIV/0!</v>
      </c>
      <c r="BT58" s="93">
        <f>BU58+CB58</f>
        <v>0</v>
      </c>
      <c r="BU58" s="93">
        <f>BW58+BX58+BY58+BZ58+CA58</f>
        <v>0</v>
      </c>
      <c r="BV58" s="94"/>
      <c r="BW58" s="85"/>
      <c r="BX58" s="85"/>
      <c r="BY58" s="85"/>
      <c r="BZ58" s="85"/>
      <c r="CA58" s="85"/>
      <c r="CB58" s="93">
        <f>CC58+CD58+CE58</f>
        <v>0</v>
      </c>
      <c r="CC58" s="85"/>
      <c r="CD58" s="85"/>
      <c r="CE58" s="85"/>
      <c r="CF58" s="85">
        <f t="shared" si="543"/>
        <v>0</v>
      </c>
      <c r="CG58" s="85">
        <f t="shared" si="544"/>
        <v>0</v>
      </c>
      <c r="CH58" s="9"/>
      <c r="CI58" s="9"/>
      <c r="CJ58" s="96" t="e">
        <f t="shared" si="545"/>
        <v>#DIV/0!</v>
      </c>
      <c r="CK58" s="96" t="e">
        <f t="shared" si="546"/>
        <v>#DIV/0!</v>
      </c>
      <c r="CL58" s="96" t="e">
        <f>CJ58+CK58</f>
        <v>#DIV/0!</v>
      </c>
      <c r="CM58" s="93">
        <f>CN58+CU58</f>
        <v>0</v>
      </c>
      <c r="CN58" s="93">
        <f>CP58+CQ58+CR58+CS58+CT58</f>
        <v>0</v>
      </c>
      <c r="CO58" s="94"/>
      <c r="CP58" s="85"/>
      <c r="CQ58" s="85"/>
      <c r="CR58" s="85"/>
      <c r="CS58" s="85"/>
      <c r="CT58" s="85"/>
      <c r="CU58" s="93">
        <f>CV58+CW58+CX58</f>
        <v>0</v>
      </c>
      <c r="CV58" s="85"/>
      <c r="CW58" s="85"/>
      <c r="CX58" s="85"/>
      <c r="CY58" s="85">
        <f t="shared" si="547"/>
        <v>0</v>
      </c>
      <c r="CZ58" s="85">
        <f t="shared" si="548"/>
        <v>0</v>
      </c>
      <c r="DA58" s="9">
        <v>42328</v>
      </c>
      <c r="DB58" s="9">
        <v>23868</v>
      </c>
      <c r="DC58" s="96">
        <f t="shared" ref="DC58" si="562">ROUND(((CR58+CS58)-(BY58+BZ58))/DA58/10,2)*-1</f>
        <v>0</v>
      </c>
      <c r="DD58" s="96">
        <f t="shared" si="559"/>
        <v>0</v>
      </c>
      <c r="DE58" s="96">
        <f>DC58+DD58</f>
        <v>0</v>
      </c>
      <c r="DF58" s="93">
        <f>DG58+DN58</f>
        <v>0</v>
      </c>
      <c r="DG58" s="93">
        <f>DI58+DJ58+DK58+DL58+DM58</f>
        <v>0</v>
      </c>
      <c r="DH58" s="94"/>
      <c r="DI58" s="85"/>
      <c r="DJ58" s="85"/>
      <c r="DK58" s="85"/>
      <c r="DL58" s="85"/>
      <c r="DM58" s="85"/>
      <c r="DN58" s="93">
        <f>DO58+DP58+DQ58</f>
        <v>0</v>
      </c>
      <c r="DO58" s="85"/>
      <c r="DP58" s="85"/>
      <c r="DQ58" s="85"/>
      <c r="DR58" s="85">
        <f t="shared" si="551"/>
        <v>0</v>
      </c>
      <c r="DS58" s="85">
        <f t="shared" si="552"/>
        <v>0</v>
      </c>
      <c r="DT58" s="9"/>
      <c r="DU58" s="9"/>
      <c r="DV58" s="96" t="e">
        <f t="shared" ref="DV58" si="563">ROUND(((DK58+DL58)-(CR58+CS58))/DT58/10,2)*-1</f>
        <v>#DIV/0!</v>
      </c>
      <c r="DW58" s="96" t="e">
        <f t="shared" si="560"/>
        <v>#DIV/0!</v>
      </c>
      <c r="DX58" s="96" t="e">
        <f>DV58+DW58</f>
        <v>#DIV/0!</v>
      </c>
      <c r="DY58" s="93">
        <f>DZ58+EG58</f>
        <v>0</v>
      </c>
      <c r="DZ58" s="93">
        <f>EB58+EC58+ED58+EE58+EF58</f>
        <v>0</v>
      </c>
      <c r="EA58" s="94"/>
      <c r="EB58" s="85"/>
      <c r="EC58" s="85"/>
      <c r="ED58" s="85"/>
      <c r="EE58" s="85"/>
      <c r="EF58" s="85"/>
      <c r="EG58" s="93">
        <f>EH58+EI58+EJ58</f>
        <v>0</v>
      </c>
      <c r="EH58" s="85"/>
      <c r="EI58" s="85"/>
      <c r="EJ58" s="85"/>
      <c r="EK58" s="85">
        <f t="shared" si="555"/>
        <v>0</v>
      </c>
      <c r="EL58" s="85">
        <f t="shared" si="556"/>
        <v>0</v>
      </c>
      <c r="EM58" s="9"/>
      <c r="EN58" s="9"/>
      <c r="EO58" s="96" t="e">
        <f t="shared" ref="EO58" si="564">ROUND(((ED58+EE58)-(DK58+DL58))/EM58/10,2)*-1</f>
        <v>#DIV/0!</v>
      </c>
      <c r="EP58" s="96" t="e">
        <f t="shared" si="561"/>
        <v>#DIV/0!</v>
      </c>
      <c r="EQ58" s="96" t="e">
        <f>EO58+EP58</f>
        <v>#DIV/0!</v>
      </c>
    </row>
    <row r="59" spans="1:147" x14ac:dyDescent="0.25">
      <c r="A59" s="29"/>
      <c r="B59" s="30"/>
      <c r="C59" s="31"/>
      <c r="D59" s="32" t="s">
        <v>157</v>
      </c>
      <c r="E59" s="30"/>
      <c r="F59" s="30"/>
      <c r="G59" s="31"/>
      <c r="H59" s="33">
        <f t="shared" ref="H59:AE59" si="565">SUBTOTAL(9,H55:H58)</f>
        <v>0</v>
      </c>
      <c r="I59" s="33">
        <f t="shared" si="565"/>
        <v>0</v>
      </c>
      <c r="J59" s="33">
        <f t="shared" si="565"/>
        <v>0</v>
      </c>
      <c r="K59" s="33">
        <f t="shared" si="565"/>
        <v>0</v>
      </c>
      <c r="L59" s="33">
        <f t="shared" si="565"/>
        <v>0</v>
      </c>
      <c r="M59" s="33">
        <f t="shared" si="565"/>
        <v>0</v>
      </c>
      <c r="N59" s="33">
        <f t="shared" si="565"/>
        <v>0</v>
      </c>
      <c r="O59" s="33">
        <f t="shared" si="565"/>
        <v>0</v>
      </c>
      <c r="P59" s="33">
        <f t="shared" si="565"/>
        <v>0</v>
      </c>
      <c r="Q59" s="33">
        <f t="shared" si="565"/>
        <v>0</v>
      </c>
      <c r="R59" s="33">
        <f t="shared" si="565"/>
        <v>0</v>
      </c>
      <c r="S59" s="33">
        <f t="shared" si="565"/>
        <v>0</v>
      </c>
      <c r="T59" s="33">
        <f t="shared" si="565"/>
        <v>0</v>
      </c>
      <c r="U59" s="33">
        <f t="shared" si="565"/>
        <v>0</v>
      </c>
      <c r="V59" s="33">
        <f t="shared" si="565"/>
        <v>0</v>
      </c>
      <c r="W59" s="33">
        <f t="shared" si="565"/>
        <v>0</v>
      </c>
      <c r="X59" s="33">
        <f t="shared" si="565"/>
        <v>96873</v>
      </c>
      <c r="Y59" s="33">
        <f t="shared" si="565"/>
        <v>78922</v>
      </c>
      <c r="Z59" s="47">
        <f t="shared" si="565"/>
        <v>0</v>
      </c>
      <c r="AA59" s="47">
        <f t="shared" si="565"/>
        <v>0</v>
      </c>
      <c r="AB59" s="47">
        <f t="shared" si="565"/>
        <v>0</v>
      </c>
      <c r="AC59" s="47">
        <f t="shared" si="565"/>
        <v>0</v>
      </c>
      <c r="AD59" s="47">
        <f t="shared" si="565"/>
        <v>0</v>
      </c>
      <c r="AE59" s="47">
        <f t="shared" si="565"/>
        <v>0</v>
      </c>
      <c r="AF59" s="33">
        <f t="shared" ref="AF59:AX59" si="566">SUBTOTAL(9,AF55:AF58)</f>
        <v>0</v>
      </c>
      <c r="AG59" s="33">
        <f t="shared" si="566"/>
        <v>0</v>
      </c>
      <c r="AH59" s="33">
        <f t="shared" si="566"/>
        <v>0</v>
      </c>
      <c r="AI59" s="33">
        <f t="shared" si="566"/>
        <v>0</v>
      </c>
      <c r="AJ59" s="33">
        <f t="shared" si="566"/>
        <v>0</v>
      </c>
      <c r="AK59" s="33">
        <f t="shared" si="566"/>
        <v>0</v>
      </c>
      <c r="AL59" s="33">
        <f t="shared" si="566"/>
        <v>0</v>
      </c>
      <c r="AM59" s="33">
        <f t="shared" si="566"/>
        <v>0</v>
      </c>
      <c r="AN59" s="33">
        <f t="shared" si="566"/>
        <v>0</v>
      </c>
      <c r="AO59" s="33">
        <f t="shared" si="566"/>
        <v>0</v>
      </c>
      <c r="AP59" s="33">
        <f t="shared" si="566"/>
        <v>0</v>
      </c>
      <c r="AQ59" s="33">
        <f t="shared" si="566"/>
        <v>0</v>
      </c>
      <c r="AR59" s="33">
        <f t="shared" si="566"/>
        <v>0</v>
      </c>
      <c r="AS59" s="33">
        <f t="shared" si="566"/>
        <v>0</v>
      </c>
      <c r="AT59" s="33">
        <f t="shared" si="566"/>
        <v>0</v>
      </c>
      <c r="AU59" s="33">
        <f t="shared" si="566"/>
        <v>0</v>
      </c>
      <c r="AV59" s="47" t="e">
        <f t="shared" si="566"/>
        <v>#DIV/0!</v>
      </c>
      <c r="AW59" s="47" t="e">
        <f t="shared" si="566"/>
        <v>#DIV/0!</v>
      </c>
      <c r="AX59" s="47" t="e">
        <f t="shared" si="566"/>
        <v>#DIV/0!</v>
      </c>
      <c r="AY59"/>
      <c r="AZ59"/>
      <c r="BA59" s="33">
        <f t="shared" ref="BA59:BS59" si="567">SUBTOTAL(9,BA55:BA58)</f>
        <v>0</v>
      </c>
      <c r="BB59" s="33">
        <f t="shared" si="567"/>
        <v>0</v>
      </c>
      <c r="BC59" s="33">
        <f t="shared" si="567"/>
        <v>0</v>
      </c>
      <c r="BD59" s="33">
        <f t="shared" si="567"/>
        <v>0</v>
      </c>
      <c r="BE59" s="33">
        <f t="shared" si="567"/>
        <v>0</v>
      </c>
      <c r="BF59" s="33">
        <f t="shared" si="567"/>
        <v>0</v>
      </c>
      <c r="BG59" s="33">
        <f t="shared" si="567"/>
        <v>0</v>
      </c>
      <c r="BH59" s="33">
        <f t="shared" si="567"/>
        <v>0</v>
      </c>
      <c r="BI59" s="33">
        <f t="shared" si="567"/>
        <v>0</v>
      </c>
      <c r="BJ59" s="33">
        <f t="shared" si="567"/>
        <v>0</v>
      </c>
      <c r="BK59" s="33">
        <f t="shared" si="567"/>
        <v>0</v>
      </c>
      <c r="BL59" s="33">
        <f t="shared" si="567"/>
        <v>0</v>
      </c>
      <c r="BM59" s="33">
        <f t="shared" si="567"/>
        <v>0</v>
      </c>
      <c r="BN59" s="33">
        <f t="shared" si="567"/>
        <v>0</v>
      </c>
      <c r="BO59" s="33">
        <f t="shared" si="567"/>
        <v>0</v>
      </c>
      <c r="BP59" s="33">
        <f t="shared" si="567"/>
        <v>0</v>
      </c>
      <c r="BQ59" s="47" t="e">
        <f t="shared" si="567"/>
        <v>#DIV/0!</v>
      </c>
      <c r="BR59" s="47" t="e">
        <f t="shared" si="567"/>
        <v>#DIV/0!</v>
      </c>
      <c r="BS59" s="47" t="e">
        <f t="shared" si="567"/>
        <v>#DIV/0!</v>
      </c>
      <c r="BT59" s="33">
        <f t="shared" ref="BT59:CL59" si="568">SUBTOTAL(9,BT55:BT58)</f>
        <v>0</v>
      </c>
      <c r="BU59" s="33">
        <f t="shared" si="568"/>
        <v>0</v>
      </c>
      <c r="BV59" s="33">
        <f t="shared" si="568"/>
        <v>0</v>
      </c>
      <c r="BW59" s="33">
        <f t="shared" si="568"/>
        <v>0</v>
      </c>
      <c r="BX59" s="33">
        <f t="shared" si="568"/>
        <v>0</v>
      </c>
      <c r="BY59" s="33">
        <f t="shared" si="568"/>
        <v>0</v>
      </c>
      <c r="BZ59" s="33">
        <f t="shared" si="568"/>
        <v>0</v>
      </c>
      <c r="CA59" s="33">
        <f t="shared" si="568"/>
        <v>0</v>
      </c>
      <c r="CB59" s="33">
        <f t="shared" si="568"/>
        <v>0</v>
      </c>
      <c r="CC59" s="33">
        <f t="shared" si="568"/>
        <v>0</v>
      </c>
      <c r="CD59" s="33">
        <f t="shared" si="568"/>
        <v>0</v>
      </c>
      <c r="CE59" s="33">
        <f t="shared" si="568"/>
        <v>0</v>
      </c>
      <c r="CF59" s="33">
        <f t="shared" si="568"/>
        <v>0</v>
      </c>
      <c r="CG59" s="33">
        <f t="shared" si="568"/>
        <v>0</v>
      </c>
      <c r="CH59" s="33">
        <f t="shared" si="568"/>
        <v>0</v>
      </c>
      <c r="CI59" s="33">
        <f t="shared" si="568"/>
        <v>0</v>
      </c>
      <c r="CJ59" s="60" t="e">
        <f t="shared" si="568"/>
        <v>#DIV/0!</v>
      </c>
      <c r="CK59" s="60" t="e">
        <f t="shared" si="568"/>
        <v>#DIV/0!</v>
      </c>
      <c r="CL59" s="60" t="e">
        <f t="shared" si="568"/>
        <v>#DIV/0!</v>
      </c>
      <c r="CM59" s="33">
        <f t="shared" ref="CM59:DE59" si="569">SUBTOTAL(9,CM55:CM58)</f>
        <v>0</v>
      </c>
      <c r="CN59" s="33">
        <f t="shared" si="569"/>
        <v>0</v>
      </c>
      <c r="CO59" s="33">
        <f t="shared" si="569"/>
        <v>0</v>
      </c>
      <c r="CP59" s="33">
        <f t="shared" si="569"/>
        <v>0</v>
      </c>
      <c r="CQ59" s="33">
        <f t="shared" si="569"/>
        <v>0</v>
      </c>
      <c r="CR59" s="33">
        <f t="shared" si="569"/>
        <v>0</v>
      </c>
      <c r="CS59" s="33">
        <f t="shared" si="569"/>
        <v>0</v>
      </c>
      <c r="CT59" s="33">
        <f t="shared" si="569"/>
        <v>0</v>
      </c>
      <c r="CU59" s="33">
        <f t="shared" si="569"/>
        <v>0</v>
      </c>
      <c r="CV59" s="33">
        <f t="shared" si="569"/>
        <v>0</v>
      </c>
      <c r="CW59" s="33">
        <f t="shared" si="569"/>
        <v>0</v>
      </c>
      <c r="CX59" s="33">
        <f t="shared" si="569"/>
        <v>0</v>
      </c>
      <c r="CY59" s="33">
        <f t="shared" si="569"/>
        <v>0</v>
      </c>
      <c r="CZ59" s="33">
        <f t="shared" si="569"/>
        <v>0</v>
      </c>
      <c r="DA59" s="33">
        <f t="shared" si="569"/>
        <v>98395</v>
      </c>
      <c r="DB59" s="33">
        <f t="shared" si="569"/>
        <v>77458</v>
      </c>
      <c r="DC59" s="60">
        <f t="shared" si="569"/>
        <v>0</v>
      </c>
      <c r="DD59" s="60">
        <f t="shared" si="569"/>
        <v>0</v>
      </c>
      <c r="DE59" s="60">
        <f t="shared" si="569"/>
        <v>0</v>
      </c>
      <c r="DF59" s="33">
        <f t="shared" ref="DF59:DX59" si="570">SUBTOTAL(9,DF55:DF58)</f>
        <v>0</v>
      </c>
      <c r="DG59" s="33">
        <f t="shared" si="570"/>
        <v>0</v>
      </c>
      <c r="DH59" s="33">
        <f t="shared" si="570"/>
        <v>0</v>
      </c>
      <c r="DI59" s="33">
        <f t="shared" si="570"/>
        <v>0</v>
      </c>
      <c r="DJ59" s="33">
        <f t="shared" si="570"/>
        <v>0</v>
      </c>
      <c r="DK59" s="33">
        <f t="shared" si="570"/>
        <v>0</v>
      </c>
      <c r="DL59" s="33">
        <f t="shared" si="570"/>
        <v>0</v>
      </c>
      <c r="DM59" s="33">
        <f t="shared" si="570"/>
        <v>0</v>
      </c>
      <c r="DN59" s="33">
        <f t="shared" si="570"/>
        <v>0</v>
      </c>
      <c r="DO59" s="33">
        <f t="shared" si="570"/>
        <v>0</v>
      </c>
      <c r="DP59" s="33">
        <f t="shared" si="570"/>
        <v>0</v>
      </c>
      <c r="DQ59" s="33">
        <f t="shared" si="570"/>
        <v>0</v>
      </c>
      <c r="DR59" s="33">
        <f t="shared" si="570"/>
        <v>0</v>
      </c>
      <c r="DS59" s="33">
        <f t="shared" si="570"/>
        <v>0</v>
      </c>
      <c r="DT59" s="33">
        <f t="shared" si="570"/>
        <v>0</v>
      </c>
      <c r="DU59" s="33">
        <f t="shared" si="570"/>
        <v>0</v>
      </c>
      <c r="DV59" s="60" t="e">
        <f t="shared" si="570"/>
        <v>#DIV/0!</v>
      </c>
      <c r="DW59" s="60" t="e">
        <f t="shared" si="570"/>
        <v>#DIV/0!</v>
      </c>
      <c r="DX59" s="60" t="e">
        <f t="shared" si="570"/>
        <v>#DIV/0!</v>
      </c>
      <c r="DY59" s="33">
        <f t="shared" ref="DY59:EQ59" si="571">SUBTOTAL(9,DY55:DY58)</f>
        <v>0</v>
      </c>
      <c r="DZ59" s="33">
        <f t="shared" si="571"/>
        <v>0</v>
      </c>
      <c r="EA59" s="33">
        <f t="shared" si="571"/>
        <v>0</v>
      </c>
      <c r="EB59" s="33">
        <f t="shared" si="571"/>
        <v>0</v>
      </c>
      <c r="EC59" s="33">
        <f t="shared" si="571"/>
        <v>0</v>
      </c>
      <c r="ED59" s="33">
        <f t="shared" si="571"/>
        <v>0</v>
      </c>
      <c r="EE59" s="33">
        <f t="shared" si="571"/>
        <v>0</v>
      </c>
      <c r="EF59" s="33">
        <f t="shared" si="571"/>
        <v>0</v>
      </c>
      <c r="EG59" s="33">
        <f t="shared" si="571"/>
        <v>0</v>
      </c>
      <c r="EH59" s="33">
        <f t="shared" si="571"/>
        <v>0</v>
      </c>
      <c r="EI59" s="33">
        <f t="shared" si="571"/>
        <v>0</v>
      </c>
      <c r="EJ59" s="33">
        <f t="shared" si="571"/>
        <v>0</v>
      </c>
      <c r="EK59" s="33">
        <f t="shared" si="571"/>
        <v>0</v>
      </c>
      <c r="EL59" s="33">
        <f t="shared" si="571"/>
        <v>0</v>
      </c>
      <c r="EM59" s="33">
        <f t="shared" si="571"/>
        <v>0</v>
      </c>
      <c r="EN59" s="33">
        <f t="shared" si="571"/>
        <v>0</v>
      </c>
      <c r="EO59" s="60" t="e">
        <f t="shared" si="571"/>
        <v>#DIV/0!</v>
      </c>
      <c r="EP59" s="60" t="e">
        <f t="shared" si="571"/>
        <v>#DIV/0!</v>
      </c>
      <c r="EQ59" s="60" t="e">
        <f t="shared" si="571"/>
        <v>#DIV/0!</v>
      </c>
    </row>
    <row r="60" spans="1:147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40">
        <f>I60+P60</f>
        <v>333600</v>
      </c>
      <c r="I60" s="40">
        <f>K60+L60+M60+N60+O60</f>
        <v>303600</v>
      </c>
      <c r="J60" s="5">
        <v>10</v>
      </c>
      <c r="K60" s="9">
        <v>263600</v>
      </c>
      <c r="L60" s="9">
        <v>40000</v>
      </c>
      <c r="M60" s="9"/>
      <c r="N60" s="9"/>
      <c r="O60" s="9"/>
      <c r="P60" s="40">
        <f>Q60+R60+S60</f>
        <v>30000</v>
      </c>
      <c r="Q60" s="9">
        <v>30000</v>
      </c>
      <c r="R60" s="9"/>
      <c r="S60" s="9"/>
      <c r="T60" s="68">
        <f>(L60+M60+N60)*-1</f>
        <v>-40000</v>
      </c>
      <c r="U60" s="68">
        <f>(Q60+R60)*-1</f>
        <v>-30000</v>
      </c>
      <c r="V60" s="9">
        <f>ROUND(T60*0.65,0)</f>
        <v>-26000</v>
      </c>
      <c r="W60" s="9">
        <f>ROUND(U60*0.65,0)</f>
        <v>-19500</v>
      </c>
      <c r="X60" s="9">
        <v>55392</v>
      </c>
      <c r="Y60" s="9">
        <v>29600</v>
      </c>
      <c r="Z60" s="73">
        <f t="shared" ref="Z60:Z61" si="572">IF(T60=0,0,ROUND((T60+L60)/X60/12,2))</f>
        <v>0</v>
      </c>
      <c r="AA60" s="73">
        <f t="shared" ref="AA60:AA61" si="573">IF(U60=0,0,ROUND((U60+Q60)/Y60/12,2))</f>
        <v>0</v>
      </c>
      <c r="AB60" s="73">
        <f>Z60+AA60</f>
        <v>0</v>
      </c>
      <c r="AC60" s="73">
        <f t="shared" ref="AC60:AC61" si="574">ROUND(Z60*0.65,2)</f>
        <v>0</v>
      </c>
      <c r="AD60" s="73">
        <f t="shared" ref="AD60:AD61" si="575">ROUND(AA60*0.65,2)</f>
        <v>0</v>
      </c>
      <c r="AE60" s="46">
        <f>AC60+AD60</f>
        <v>0</v>
      </c>
      <c r="AF60" s="40">
        <f>AG60+AN60</f>
        <v>0</v>
      </c>
      <c r="AG60" s="40">
        <f>AI60+AJ60+AK60+AL60+AM60</f>
        <v>0</v>
      </c>
      <c r="AH60" s="5"/>
      <c r="AI60" s="9"/>
      <c r="AJ60" s="9"/>
      <c r="AK60" s="9"/>
      <c r="AL60" s="9"/>
      <c r="AM60" s="9"/>
      <c r="AN60" s="40">
        <f>AO60+AP60+AQ60</f>
        <v>0</v>
      </c>
      <c r="AO60" s="9"/>
      <c r="AP60" s="9"/>
      <c r="AQ60" s="9"/>
      <c r="AR60" s="85">
        <f>((AL60+AK60+AJ60)-((V60)*-1))*-1</f>
        <v>26000</v>
      </c>
      <c r="AS60" s="85">
        <f>((AO60+AP60)-((W60)*-1))*-1</f>
        <v>19500</v>
      </c>
      <c r="AT60" s="9"/>
      <c r="AU60" s="9"/>
      <c r="AV60" s="90" t="e">
        <f t="shared" ref="AV60" si="576">ROUND((AY60/AT60/10)+(AC60),2)*-1</f>
        <v>#DIV/0!</v>
      </c>
      <c r="AW60" s="90" t="e">
        <f t="shared" ref="AW60" si="577">ROUND((AZ60/AU60/10)+AD60,2)*-1</f>
        <v>#DIV/0!</v>
      </c>
      <c r="AX60" s="90" t="e">
        <f>AV60+AW60</f>
        <v>#DIV/0!</v>
      </c>
      <c r="AY60" s="92">
        <f t="shared" ref="AY60:AY61" si="578">AK60+AL60</f>
        <v>0</v>
      </c>
      <c r="AZ60" s="92">
        <f t="shared" ref="AZ60:AZ61" si="579">AP60</f>
        <v>0</v>
      </c>
      <c r="BA60" s="93">
        <f>BB60+BI60</f>
        <v>0</v>
      </c>
      <c r="BB60" s="93">
        <f>BD60+BE60+BF60+BG60+BH60</f>
        <v>0</v>
      </c>
      <c r="BC60" s="94"/>
      <c r="BD60" s="85"/>
      <c r="BE60" s="85"/>
      <c r="BF60" s="85"/>
      <c r="BG60" s="85"/>
      <c r="BH60" s="85"/>
      <c r="BI60" s="93">
        <f>BJ60+BK60+BL60</f>
        <v>0</v>
      </c>
      <c r="BJ60" s="85"/>
      <c r="BK60" s="85"/>
      <c r="BL60" s="85"/>
      <c r="BM60" s="85">
        <f t="shared" ref="BM60:BM61" si="580">(BE60+BF60+BG60)-(AJ60+AK60+AL60)</f>
        <v>0</v>
      </c>
      <c r="BN60" s="85">
        <f t="shared" ref="BN60:BN61" si="581">(BJ60+BK60)-(AO60+AP60)</f>
        <v>0</v>
      </c>
      <c r="BO60" s="9"/>
      <c r="BP60" s="9"/>
      <c r="BQ60" s="90" t="e">
        <f t="shared" ref="BQ60" si="582">ROUND(((BF60+BG60)-(AK60+AL60))/BO60/10,2)*-1</f>
        <v>#DIV/0!</v>
      </c>
      <c r="BR60" s="90" t="e">
        <f t="shared" ref="BR60" si="583">ROUND(((BK60-AP60)/BP60/10),2)*-1</f>
        <v>#DIV/0!</v>
      </c>
      <c r="BS60" s="90" t="e">
        <f>BQ60+BR60</f>
        <v>#DIV/0!</v>
      </c>
      <c r="BT60" s="93">
        <f>BU60+CB60</f>
        <v>0</v>
      </c>
      <c r="BU60" s="93">
        <f>BW60+BX60+BY60+BZ60+CA60</f>
        <v>0</v>
      </c>
      <c r="BV60" s="94"/>
      <c r="BW60" s="85"/>
      <c r="BX60" s="85"/>
      <c r="BY60" s="85"/>
      <c r="BZ60" s="85"/>
      <c r="CA60" s="85"/>
      <c r="CB60" s="93">
        <f>CC60+CD60+CE60</f>
        <v>0</v>
      </c>
      <c r="CC60" s="85"/>
      <c r="CD60" s="85"/>
      <c r="CE60" s="85"/>
      <c r="CF60" s="85">
        <f t="shared" ref="CF60:CF61" si="584">(BX60+BY60+BZ60)-(BE60+BF60+BG60)</f>
        <v>0</v>
      </c>
      <c r="CG60" s="85">
        <f t="shared" ref="CG60:CG61" si="585">(CC60+CD60)-(BJ60+BK60)</f>
        <v>0</v>
      </c>
      <c r="CH60" s="9"/>
      <c r="CI60" s="9"/>
      <c r="CJ60" s="96" t="e">
        <f t="shared" ref="CJ60" si="586">ROUND(((BY60+BZ60)-(BF60+BG60))/CH60/10,2)*-1</f>
        <v>#DIV/0!</v>
      </c>
      <c r="CK60" s="96" t="e">
        <f t="shared" ref="CK60" si="587">ROUND(((CD60-BK60)/CI60/10),2)*-1</f>
        <v>#DIV/0!</v>
      </c>
      <c r="CL60" s="96" t="e">
        <f>CJ60+CK60</f>
        <v>#DIV/0!</v>
      </c>
      <c r="CM60" s="93">
        <f>CN60+CU60</f>
        <v>0</v>
      </c>
      <c r="CN60" s="93">
        <f>CP60+CQ60+CR60+CS60+CT60</f>
        <v>0</v>
      </c>
      <c r="CO60" s="94"/>
      <c r="CP60" s="85"/>
      <c r="CQ60" s="85"/>
      <c r="CR60" s="85"/>
      <c r="CS60" s="85"/>
      <c r="CT60" s="85"/>
      <c r="CU60" s="93">
        <f>CV60+CW60+CX60</f>
        <v>0</v>
      </c>
      <c r="CV60" s="85"/>
      <c r="CW60" s="85"/>
      <c r="CX60" s="85"/>
      <c r="CY60" s="85">
        <f t="shared" ref="CY60:CY61" si="588">(CQ60+CR60+CS60)-(BX60+BY60+BZ60)</f>
        <v>0</v>
      </c>
      <c r="CZ60" s="85">
        <f t="shared" ref="CZ60:CZ61" si="589">(CV60+CW60)-(CC60+CD60)</f>
        <v>0</v>
      </c>
      <c r="DA60" s="9">
        <v>56067</v>
      </c>
      <c r="DB60" s="9">
        <v>27130</v>
      </c>
      <c r="DC60" s="96">
        <f t="shared" ref="DC60" si="590">ROUND(((CR60+CS60)-(BY60+BZ60))/DA60/10,2)*-1</f>
        <v>0</v>
      </c>
      <c r="DD60" s="96">
        <f t="shared" ref="DD60" si="591">ROUND(((CW60-CD60)/DB60/10),2)*-1</f>
        <v>0</v>
      </c>
      <c r="DE60" s="96">
        <f>DC60+DD60</f>
        <v>0</v>
      </c>
      <c r="DF60" s="93">
        <f>DG60+DN60</f>
        <v>0</v>
      </c>
      <c r="DG60" s="93">
        <f>DI60+DJ60+DK60+DL60+DM60</f>
        <v>0</v>
      </c>
      <c r="DH60" s="94"/>
      <c r="DI60" s="85"/>
      <c r="DJ60" s="85"/>
      <c r="DK60" s="85"/>
      <c r="DL60" s="85"/>
      <c r="DM60" s="85"/>
      <c r="DN60" s="93">
        <f>DO60+DP60+DQ60</f>
        <v>0</v>
      </c>
      <c r="DO60" s="85"/>
      <c r="DP60" s="85"/>
      <c r="DQ60" s="85"/>
      <c r="DR60" s="82">
        <f>(DJ60+DK60+DL60)-(CQ60+CR60+CS60)</f>
        <v>0</v>
      </c>
      <c r="DS60" s="85">
        <f t="shared" ref="DS60:DS61" si="592">(DO60+DP60)-(CV60+CW60)</f>
        <v>0</v>
      </c>
      <c r="DT60" s="9"/>
      <c r="DU60" s="9"/>
      <c r="DV60" s="96" t="e">
        <f t="shared" ref="DV60" si="593">ROUND(((DK60+DL60)-(CR60+CS60))/DT60/10,2)*-1</f>
        <v>#DIV/0!</v>
      </c>
      <c r="DW60" s="96" t="e">
        <f t="shared" ref="DW60" si="594">ROUND(((DP60-CW60)/DU60/10),2)*-1</f>
        <v>#DIV/0!</v>
      </c>
      <c r="DX60" s="96" t="e">
        <f>DV60+DW60</f>
        <v>#DIV/0!</v>
      </c>
      <c r="DY60" s="93">
        <f>DZ60+EG60</f>
        <v>0</v>
      </c>
      <c r="DZ60" s="93">
        <f>EB60+EC60+ED60+EE60+EF60</f>
        <v>0</v>
      </c>
      <c r="EA60" s="94"/>
      <c r="EB60" s="85"/>
      <c r="EC60" s="85"/>
      <c r="ED60" s="85"/>
      <c r="EE60" s="85"/>
      <c r="EF60" s="85"/>
      <c r="EG60" s="93">
        <f>EH60+EI60+EJ60</f>
        <v>0</v>
      </c>
      <c r="EH60" s="85"/>
      <c r="EI60" s="85"/>
      <c r="EJ60" s="85"/>
      <c r="EK60" s="85">
        <f>(EC60+ED60+EE60)-(DJ60+DK60+DL60)</f>
        <v>0</v>
      </c>
      <c r="EL60" s="85">
        <f t="shared" ref="EL60:EL61" si="595">(EH60+EI60)-(DO60+DP60)</f>
        <v>0</v>
      </c>
      <c r="EM60" s="9"/>
      <c r="EN60" s="9"/>
      <c r="EO60" s="96" t="e">
        <f t="shared" ref="EO60" si="596">ROUND(((ED60+EE60)-(DK60+DL60))/EM60/10,2)*-1</f>
        <v>#DIV/0!</v>
      </c>
      <c r="EP60" s="96" t="e">
        <f t="shared" ref="EP60" si="597">ROUND(((EI60-DP60)/EN60/10),2)*-1</f>
        <v>#DIV/0!</v>
      </c>
      <c r="EQ60" s="96" t="e">
        <f>EO60+EP60</f>
        <v>#DIV/0!</v>
      </c>
    </row>
    <row r="61" spans="1:14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109</v>
      </c>
      <c r="G61" s="19" t="s">
        <v>95</v>
      </c>
      <c r="H61" s="40">
        <f>I61+P61</f>
        <v>0</v>
      </c>
      <c r="I61" s="40">
        <f>K61+L61+M61+N61+O61</f>
        <v>0</v>
      </c>
      <c r="J61" s="5"/>
      <c r="K61" s="9"/>
      <c r="L61" s="9"/>
      <c r="M61" s="9"/>
      <c r="N61" s="9"/>
      <c r="O61" s="9"/>
      <c r="P61" s="40">
        <f>Q61+R61+S61</f>
        <v>0</v>
      </c>
      <c r="Q61" s="9"/>
      <c r="R61" s="9"/>
      <c r="S61" s="9"/>
      <c r="T61" s="68">
        <f>(L61+M61+N61)*-1</f>
        <v>0</v>
      </c>
      <c r="U61" s="68">
        <f>(Q61+R61)*-1</f>
        <v>0</v>
      </c>
      <c r="V61" s="9">
        <f>ROUND(T61*0.65,0)</f>
        <v>0</v>
      </c>
      <c r="W61" s="9">
        <f>ROUND(U61*0.65,0)</f>
        <v>0</v>
      </c>
      <c r="X61" s="45" t="s">
        <v>219</v>
      </c>
      <c r="Y61" s="45" t="s">
        <v>219</v>
      </c>
      <c r="Z61" s="73">
        <f t="shared" si="572"/>
        <v>0</v>
      </c>
      <c r="AA61" s="73">
        <f t="shared" si="573"/>
        <v>0</v>
      </c>
      <c r="AB61" s="73">
        <f>Z61+AA61</f>
        <v>0</v>
      </c>
      <c r="AC61" s="73">
        <f t="shared" si="574"/>
        <v>0</v>
      </c>
      <c r="AD61" s="73">
        <f t="shared" si="575"/>
        <v>0</v>
      </c>
      <c r="AE61" s="46">
        <f>AC61+AD61</f>
        <v>0</v>
      </c>
      <c r="AF61" s="40">
        <f>AG61+AN61</f>
        <v>0</v>
      </c>
      <c r="AG61" s="40">
        <f>AI61+AJ61+AK61+AL61+AM61</f>
        <v>0</v>
      </c>
      <c r="AH61" s="5"/>
      <c r="AI61" s="9"/>
      <c r="AJ61" s="9"/>
      <c r="AK61" s="9"/>
      <c r="AL61" s="9"/>
      <c r="AM61" s="9"/>
      <c r="AN61" s="40">
        <f>AO61+AP61+AQ61</f>
        <v>0</v>
      </c>
      <c r="AO61" s="9"/>
      <c r="AP61" s="9"/>
      <c r="AQ61" s="9"/>
      <c r="AR61" s="85">
        <f>((AL61+AK61+AJ61)-((V61)*-1))*-1</f>
        <v>0</v>
      </c>
      <c r="AS61" s="85">
        <f>((AO61+AP61)-((W61)*-1))*-1</f>
        <v>0</v>
      </c>
      <c r="AT61" s="45" t="s">
        <v>219</v>
      </c>
      <c r="AU61" s="45" t="s">
        <v>219</v>
      </c>
      <c r="AV61" s="90">
        <v>0</v>
      </c>
      <c r="AW61" s="90">
        <v>0</v>
      </c>
      <c r="AX61" s="90">
        <f>AV61+AW61</f>
        <v>0</v>
      </c>
      <c r="AY61" s="92">
        <f t="shared" si="578"/>
        <v>0</v>
      </c>
      <c r="AZ61" s="92">
        <f t="shared" si="579"/>
        <v>0</v>
      </c>
      <c r="BA61" s="93">
        <f>BB61+BI61</f>
        <v>0</v>
      </c>
      <c r="BB61" s="93">
        <f>BD61+BE61+BF61+BG61+BH61</f>
        <v>0</v>
      </c>
      <c r="BC61" s="94"/>
      <c r="BD61" s="85"/>
      <c r="BE61" s="85"/>
      <c r="BF61" s="85"/>
      <c r="BG61" s="85"/>
      <c r="BH61" s="85"/>
      <c r="BI61" s="93">
        <f>BJ61+BK61+BL61</f>
        <v>0</v>
      </c>
      <c r="BJ61" s="85"/>
      <c r="BK61" s="85"/>
      <c r="BL61" s="85"/>
      <c r="BM61" s="85">
        <f t="shared" si="580"/>
        <v>0</v>
      </c>
      <c r="BN61" s="85">
        <f t="shared" si="581"/>
        <v>0</v>
      </c>
      <c r="BO61" s="45" t="s">
        <v>219</v>
      </c>
      <c r="BP61" s="45" t="s">
        <v>219</v>
      </c>
      <c r="BQ61" s="90">
        <v>0</v>
      </c>
      <c r="BR61" s="90">
        <v>0</v>
      </c>
      <c r="BS61" s="90">
        <f>BQ61+BR61</f>
        <v>0</v>
      </c>
      <c r="BT61" s="93">
        <f>BU61+CB61</f>
        <v>0</v>
      </c>
      <c r="BU61" s="93">
        <f>BW61+BX61+BY61+BZ61+CA61</f>
        <v>0</v>
      </c>
      <c r="BV61" s="94"/>
      <c r="BW61" s="85"/>
      <c r="BX61" s="85"/>
      <c r="BY61" s="85"/>
      <c r="BZ61" s="85"/>
      <c r="CA61" s="85"/>
      <c r="CB61" s="93">
        <f>CC61+CD61+CE61</f>
        <v>0</v>
      </c>
      <c r="CC61" s="85"/>
      <c r="CD61" s="85"/>
      <c r="CE61" s="85"/>
      <c r="CF61" s="85">
        <f t="shared" si="584"/>
        <v>0</v>
      </c>
      <c r="CG61" s="85">
        <f t="shared" si="585"/>
        <v>0</v>
      </c>
      <c r="CH61" s="45" t="s">
        <v>219</v>
      </c>
      <c r="CI61" s="45" t="s">
        <v>219</v>
      </c>
      <c r="CJ61" s="96">
        <v>0</v>
      </c>
      <c r="CK61" s="96">
        <v>0</v>
      </c>
      <c r="CL61" s="96">
        <f>CJ61+CK61</f>
        <v>0</v>
      </c>
      <c r="CM61" s="93">
        <f>CN61+CU61</f>
        <v>0</v>
      </c>
      <c r="CN61" s="93">
        <f>CP61+CQ61+CR61+CS61+CT61</f>
        <v>0</v>
      </c>
      <c r="CO61" s="94"/>
      <c r="CP61" s="85"/>
      <c r="CQ61" s="85"/>
      <c r="CR61" s="85"/>
      <c r="CS61" s="85"/>
      <c r="CT61" s="85"/>
      <c r="CU61" s="93">
        <f>CV61+CW61+CX61</f>
        <v>0</v>
      </c>
      <c r="CV61" s="85"/>
      <c r="CW61" s="85"/>
      <c r="CX61" s="85"/>
      <c r="CY61" s="85">
        <f t="shared" si="588"/>
        <v>0</v>
      </c>
      <c r="CZ61" s="85">
        <f t="shared" si="589"/>
        <v>0</v>
      </c>
      <c r="DA61" s="45" t="s">
        <v>219</v>
      </c>
      <c r="DB61" s="45" t="s">
        <v>219</v>
      </c>
      <c r="DC61" s="96">
        <v>0</v>
      </c>
      <c r="DD61" s="96">
        <v>0</v>
      </c>
      <c r="DE61" s="96">
        <f>DC61+DD61</f>
        <v>0</v>
      </c>
      <c r="DF61" s="93">
        <f>DG61+DN61</f>
        <v>0</v>
      </c>
      <c r="DG61" s="93">
        <f>DI61+DJ61+DK61+DL61+DM61</f>
        <v>0</v>
      </c>
      <c r="DH61" s="94"/>
      <c r="DI61" s="85"/>
      <c r="DJ61" s="85"/>
      <c r="DK61" s="85"/>
      <c r="DL61" s="85"/>
      <c r="DM61" s="85"/>
      <c r="DN61" s="93">
        <f>DO61+DP61+DQ61</f>
        <v>0</v>
      </c>
      <c r="DO61" s="85"/>
      <c r="DP61" s="85"/>
      <c r="DQ61" s="85"/>
      <c r="DR61" s="85">
        <f t="shared" ref="DR61" si="598">(DJ61+DK61+DL61)-(CQ61+CR61+CS61)</f>
        <v>0</v>
      </c>
      <c r="DS61" s="85">
        <f t="shared" si="592"/>
        <v>0</v>
      </c>
      <c r="DT61" s="45" t="s">
        <v>219</v>
      </c>
      <c r="DU61" s="45" t="s">
        <v>219</v>
      </c>
      <c r="DV61" s="96">
        <v>0</v>
      </c>
      <c r="DW61" s="96">
        <v>0</v>
      </c>
      <c r="DX61" s="96">
        <f>DV61+DW61</f>
        <v>0</v>
      </c>
      <c r="DY61" s="93">
        <f>DZ61+EG61</f>
        <v>0</v>
      </c>
      <c r="DZ61" s="93">
        <f>EB61+EC61+ED61+EE61+EF61</f>
        <v>0</v>
      </c>
      <c r="EA61" s="94"/>
      <c r="EB61" s="85"/>
      <c r="EC61" s="85"/>
      <c r="ED61" s="85"/>
      <c r="EE61" s="85"/>
      <c r="EF61" s="85"/>
      <c r="EG61" s="93">
        <f>EH61+EI61+EJ61</f>
        <v>0</v>
      </c>
      <c r="EH61" s="85"/>
      <c r="EI61" s="85"/>
      <c r="EJ61" s="85"/>
      <c r="EK61" s="85">
        <f t="shared" ref="EK61" si="599">(EC61+ED61+EE61)-(DJ61+DK61+DL61)</f>
        <v>0</v>
      </c>
      <c r="EL61" s="85">
        <f t="shared" si="595"/>
        <v>0</v>
      </c>
      <c r="EM61" s="45" t="s">
        <v>219</v>
      </c>
      <c r="EN61" s="45" t="s">
        <v>219</v>
      </c>
      <c r="EO61" s="96">
        <v>0</v>
      </c>
      <c r="EP61" s="96">
        <v>0</v>
      </c>
      <c r="EQ61" s="96">
        <f>EO61+EP61</f>
        <v>0</v>
      </c>
    </row>
    <row r="62" spans="1:147" x14ac:dyDescent="0.25">
      <c r="A62" s="29"/>
      <c r="B62" s="30"/>
      <c r="C62" s="31"/>
      <c r="D62" s="32" t="s">
        <v>158</v>
      </c>
      <c r="E62" s="34"/>
      <c r="F62" s="34"/>
      <c r="G62" s="34"/>
      <c r="H62" s="33">
        <f t="shared" ref="H62:AE62" si="600">SUBTOTAL(9,H60:H61)</f>
        <v>333600</v>
      </c>
      <c r="I62" s="33">
        <f t="shared" si="600"/>
        <v>303600</v>
      </c>
      <c r="J62" s="33">
        <f t="shared" si="600"/>
        <v>10</v>
      </c>
      <c r="K62" s="33">
        <f t="shared" si="600"/>
        <v>263600</v>
      </c>
      <c r="L62" s="33">
        <f t="shared" si="600"/>
        <v>40000</v>
      </c>
      <c r="M62" s="33">
        <f t="shared" si="600"/>
        <v>0</v>
      </c>
      <c r="N62" s="33">
        <f t="shared" si="600"/>
        <v>0</v>
      </c>
      <c r="O62" s="33">
        <f t="shared" si="600"/>
        <v>0</v>
      </c>
      <c r="P62" s="33">
        <f t="shared" si="600"/>
        <v>30000</v>
      </c>
      <c r="Q62" s="33">
        <f t="shared" si="600"/>
        <v>30000</v>
      </c>
      <c r="R62" s="33">
        <f t="shared" si="600"/>
        <v>0</v>
      </c>
      <c r="S62" s="33">
        <f t="shared" si="600"/>
        <v>0</v>
      </c>
      <c r="T62" s="33">
        <f t="shared" si="600"/>
        <v>-40000</v>
      </c>
      <c r="U62" s="33">
        <f t="shared" si="600"/>
        <v>-30000</v>
      </c>
      <c r="V62" s="33">
        <f t="shared" si="600"/>
        <v>-26000</v>
      </c>
      <c r="W62" s="33">
        <f t="shared" si="600"/>
        <v>-19500</v>
      </c>
      <c r="X62" s="33">
        <f t="shared" si="600"/>
        <v>55392</v>
      </c>
      <c r="Y62" s="33">
        <f t="shared" si="600"/>
        <v>29600</v>
      </c>
      <c r="Z62" s="47">
        <f t="shared" si="600"/>
        <v>0</v>
      </c>
      <c r="AA62" s="47">
        <f t="shared" si="600"/>
        <v>0</v>
      </c>
      <c r="AB62" s="47">
        <f t="shared" si="600"/>
        <v>0</v>
      </c>
      <c r="AC62" s="47">
        <f t="shared" si="600"/>
        <v>0</v>
      </c>
      <c r="AD62" s="47">
        <f t="shared" si="600"/>
        <v>0</v>
      </c>
      <c r="AE62" s="47">
        <f t="shared" si="600"/>
        <v>0</v>
      </c>
      <c r="AF62" s="33">
        <f t="shared" ref="AF62:AX62" si="601">SUBTOTAL(9,AF60:AF61)</f>
        <v>0</v>
      </c>
      <c r="AG62" s="33">
        <f t="shared" si="601"/>
        <v>0</v>
      </c>
      <c r="AH62" s="33">
        <f t="shared" si="601"/>
        <v>0</v>
      </c>
      <c r="AI62" s="33">
        <f t="shared" si="601"/>
        <v>0</v>
      </c>
      <c r="AJ62" s="33">
        <f t="shared" si="601"/>
        <v>0</v>
      </c>
      <c r="AK62" s="33">
        <f t="shared" si="601"/>
        <v>0</v>
      </c>
      <c r="AL62" s="33">
        <f t="shared" si="601"/>
        <v>0</v>
      </c>
      <c r="AM62" s="33">
        <f t="shared" si="601"/>
        <v>0</v>
      </c>
      <c r="AN62" s="33">
        <f t="shared" si="601"/>
        <v>0</v>
      </c>
      <c r="AO62" s="33">
        <f t="shared" si="601"/>
        <v>0</v>
      </c>
      <c r="AP62" s="33">
        <f t="shared" si="601"/>
        <v>0</v>
      </c>
      <c r="AQ62" s="33">
        <f t="shared" si="601"/>
        <v>0</v>
      </c>
      <c r="AR62" s="33">
        <f t="shared" si="601"/>
        <v>26000</v>
      </c>
      <c r="AS62" s="33">
        <f t="shared" si="601"/>
        <v>19500</v>
      </c>
      <c r="AT62" s="33">
        <f t="shared" si="601"/>
        <v>0</v>
      </c>
      <c r="AU62" s="33">
        <f t="shared" si="601"/>
        <v>0</v>
      </c>
      <c r="AV62" s="47" t="e">
        <f t="shared" si="601"/>
        <v>#DIV/0!</v>
      </c>
      <c r="AW62" s="47" t="e">
        <f t="shared" si="601"/>
        <v>#DIV/0!</v>
      </c>
      <c r="AX62" s="47" t="e">
        <f t="shared" si="601"/>
        <v>#DIV/0!</v>
      </c>
      <c r="AY62"/>
      <c r="AZ62"/>
      <c r="BA62" s="33">
        <f t="shared" ref="BA62:BS62" si="602">SUBTOTAL(9,BA60:BA61)</f>
        <v>0</v>
      </c>
      <c r="BB62" s="33">
        <f t="shared" si="602"/>
        <v>0</v>
      </c>
      <c r="BC62" s="33">
        <f t="shared" si="602"/>
        <v>0</v>
      </c>
      <c r="BD62" s="33">
        <f t="shared" si="602"/>
        <v>0</v>
      </c>
      <c r="BE62" s="33">
        <f t="shared" si="602"/>
        <v>0</v>
      </c>
      <c r="BF62" s="33">
        <f t="shared" si="602"/>
        <v>0</v>
      </c>
      <c r="BG62" s="33">
        <f t="shared" si="602"/>
        <v>0</v>
      </c>
      <c r="BH62" s="33">
        <f t="shared" si="602"/>
        <v>0</v>
      </c>
      <c r="BI62" s="33">
        <f t="shared" si="602"/>
        <v>0</v>
      </c>
      <c r="BJ62" s="33">
        <f t="shared" si="602"/>
        <v>0</v>
      </c>
      <c r="BK62" s="33">
        <f t="shared" si="602"/>
        <v>0</v>
      </c>
      <c r="BL62" s="33">
        <f t="shared" si="602"/>
        <v>0</v>
      </c>
      <c r="BM62" s="33">
        <f t="shared" si="602"/>
        <v>0</v>
      </c>
      <c r="BN62" s="33">
        <f t="shared" si="602"/>
        <v>0</v>
      </c>
      <c r="BO62" s="33">
        <f t="shared" si="602"/>
        <v>0</v>
      </c>
      <c r="BP62" s="33">
        <f t="shared" si="602"/>
        <v>0</v>
      </c>
      <c r="BQ62" s="47" t="e">
        <f t="shared" si="602"/>
        <v>#DIV/0!</v>
      </c>
      <c r="BR62" s="47" t="e">
        <f t="shared" si="602"/>
        <v>#DIV/0!</v>
      </c>
      <c r="BS62" s="47" t="e">
        <f t="shared" si="602"/>
        <v>#DIV/0!</v>
      </c>
      <c r="BT62" s="33">
        <f t="shared" ref="BT62:CL62" si="603">SUBTOTAL(9,BT60:BT61)</f>
        <v>0</v>
      </c>
      <c r="BU62" s="33">
        <f t="shared" si="603"/>
        <v>0</v>
      </c>
      <c r="BV62" s="33">
        <f t="shared" si="603"/>
        <v>0</v>
      </c>
      <c r="BW62" s="33">
        <f t="shared" si="603"/>
        <v>0</v>
      </c>
      <c r="BX62" s="33">
        <f t="shared" si="603"/>
        <v>0</v>
      </c>
      <c r="BY62" s="33">
        <f t="shared" si="603"/>
        <v>0</v>
      </c>
      <c r="BZ62" s="33">
        <f t="shared" si="603"/>
        <v>0</v>
      </c>
      <c r="CA62" s="33">
        <f t="shared" si="603"/>
        <v>0</v>
      </c>
      <c r="CB62" s="33">
        <f t="shared" si="603"/>
        <v>0</v>
      </c>
      <c r="CC62" s="33">
        <f t="shared" si="603"/>
        <v>0</v>
      </c>
      <c r="CD62" s="33">
        <f t="shared" si="603"/>
        <v>0</v>
      </c>
      <c r="CE62" s="33">
        <f t="shared" si="603"/>
        <v>0</v>
      </c>
      <c r="CF62" s="33">
        <f t="shared" si="603"/>
        <v>0</v>
      </c>
      <c r="CG62" s="33">
        <f t="shared" si="603"/>
        <v>0</v>
      </c>
      <c r="CH62" s="33">
        <f t="shared" si="603"/>
        <v>0</v>
      </c>
      <c r="CI62" s="33">
        <f t="shared" si="603"/>
        <v>0</v>
      </c>
      <c r="CJ62" s="60" t="e">
        <f t="shared" si="603"/>
        <v>#DIV/0!</v>
      </c>
      <c r="CK62" s="60" t="e">
        <f t="shared" si="603"/>
        <v>#DIV/0!</v>
      </c>
      <c r="CL62" s="60" t="e">
        <f t="shared" si="603"/>
        <v>#DIV/0!</v>
      </c>
      <c r="CM62" s="33">
        <f t="shared" ref="CM62:DE62" si="604">SUBTOTAL(9,CM60:CM61)</f>
        <v>0</v>
      </c>
      <c r="CN62" s="33">
        <f t="shared" si="604"/>
        <v>0</v>
      </c>
      <c r="CO62" s="33">
        <f t="shared" si="604"/>
        <v>0</v>
      </c>
      <c r="CP62" s="33">
        <f t="shared" si="604"/>
        <v>0</v>
      </c>
      <c r="CQ62" s="33">
        <f t="shared" si="604"/>
        <v>0</v>
      </c>
      <c r="CR62" s="33">
        <f t="shared" si="604"/>
        <v>0</v>
      </c>
      <c r="CS62" s="33">
        <f t="shared" si="604"/>
        <v>0</v>
      </c>
      <c r="CT62" s="33">
        <f t="shared" si="604"/>
        <v>0</v>
      </c>
      <c r="CU62" s="33">
        <f t="shared" si="604"/>
        <v>0</v>
      </c>
      <c r="CV62" s="33">
        <f t="shared" si="604"/>
        <v>0</v>
      </c>
      <c r="CW62" s="33">
        <f t="shared" si="604"/>
        <v>0</v>
      </c>
      <c r="CX62" s="33">
        <f t="shared" si="604"/>
        <v>0</v>
      </c>
      <c r="CY62" s="33">
        <f t="shared" si="604"/>
        <v>0</v>
      </c>
      <c r="CZ62" s="33">
        <f t="shared" si="604"/>
        <v>0</v>
      </c>
      <c r="DA62" s="33">
        <f t="shared" si="604"/>
        <v>56067</v>
      </c>
      <c r="DB62" s="33">
        <f t="shared" si="604"/>
        <v>27130</v>
      </c>
      <c r="DC62" s="60">
        <f t="shared" si="604"/>
        <v>0</v>
      </c>
      <c r="DD62" s="60">
        <f t="shared" si="604"/>
        <v>0</v>
      </c>
      <c r="DE62" s="60">
        <f t="shared" si="604"/>
        <v>0</v>
      </c>
      <c r="DF62" s="33">
        <f t="shared" ref="DF62:DX62" si="605">SUBTOTAL(9,DF60:DF61)</f>
        <v>0</v>
      </c>
      <c r="DG62" s="33">
        <f t="shared" si="605"/>
        <v>0</v>
      </c>
      <c r="DH62" s="33">
        <f t="shared" si="605"/>
        <v>0</v>
      </c>
      <c r="DI62" s="33">
        <f t="shared" si="605"/>
        <v>0</v>
      </c>
      <c r="DJ62" s="33">
        <f t="shared" si="605"/>
        <v>0</v>
      </c>
      <c r="DK62" s="33">
        <f t="shared" si="605"/>
        <v>0</v>
      </c>
      <c r="DL62" s="33">
        <f t="shared" si="605"/>
        <v>0</v>
      </c>
      <c r="DM62" s="33">
        <f t="shared" si="605"/>
        <v>0</v>
      </c>
      <c r="DN62" s="33">
        <f t="shared" si="605"/>
        <v>0</v>
      </c>
      <c r="DO62" s="33">
        <f t="shared" si="605"/>
        <v>0</v>
      </c>
      <c r="DP62" s="33">
        <f t="shared" si="605"/>
        <v>0</v>
      </c>
      <c r="DQ62" s="33">
        <f t="shared" si="605"/>
        <v>0</v>
      </c>
      <c r="DR62" s="33">
        <f t="shared" si="605"/>
        <v>0</v>
      </c>
      <c r="DS62" s="33">
        <f t="shared" si="605"/>
        <v>0</v>
      </c>
      <c r="DT62" s="33">
        <f t="shared" si="605"/>
        <v>0</v>
      </c>
      <c r="DU62" s="33">
        <f t="shared" si="605"/>
        <v>0</v>
      </c>
      <c r="DV62" s="60" t="e">
        <f t="shared" si="605"/>
        <v>#DIV/0!</v>
      </c>
      <c r="DW62" s="60" t="e">
        <f t="shared" si="605"/>
        <v>#DIV/0!</v>
      </c>
      <c r="DX62" s="60" t="e">
        <f t="shared" si="605"/>
        <v>#DIV/0!</v>
      </c>
      <c r="DY62" s="33">
        <f t="shared" ref="DY62:EQ62" si="606">SUBTOTAL(9,DY60:DY61)</f>
        <v>0</v>
      </c>
      <c r="DZ62" s="33">
        <f t="shared" si="606"/>
        <v>0</v>
      </c>
      <c r="EA62" s="33">
        <f t="shared" si="606"/>
        <v>0</v>
      </c>
      <c r="EB62" s="33">
        <f t="shared" si="606"/>
        <v>0</v>
      </c>
      <c r="EC62" s="33">
        <f t="shared" si="606"/>
        <v>0</v>
      </c>
      <c r="ED62" s="33">
        <f t="shared" si="606"/>
        <v>0</v>
      </c>
      <c r="EE62" s="33">
        <f t="shared" si="606"/>
        <v>0</v>
      </c>
      <c r="EF62" s="33">
        <f t="shared" si="606"/>
        <v>0</v>
      </c>
      <c r="EG62" s="33">
        <f t="shared" si="606"/>
        <v>0</v>
      </c>
      <c r="EH62" s="33">
        <f t="shared" si="606"/>
        <v>0</v>
      </c>
      <c r="EI62" s="33">
        <f t="shared" si="606"/>
        <v>0</v>
      </c>
      <c r="EJ62" s="33">
        <f t="shared" si="606"/>
        <v>0</v>
      </c>
      <c r="EK62" s="33">
        <f t="shared" si="606"/>
        <v>0</v>
      </c>
      <c r="EL62" s="33">
        <f t="shared" si="606"/>
        <v>0</v>
      </c>
      <c r="EM62" s="33">
        <f t="shared" si="606"/>
        <v>0</v>
      </c>
      <c r="EN62" s="33">
        <f t="shared" si="606"/>
        <v>0</v>
      </c>
      <c r="EO62" s="60" t="e">
        <f t="shared" si="606"/>
        <v>#DIV/0!</v>
      </c>
      <c r="EP62" s="60" t="e">
        <f t="shared" si="606"/>
        <v>#DIV/0!</v>
      </c>
      <c r="EQ62" s="60" t="e">
        <f t="shared" si="606"/>
        <v>#DIV/0!</v>
      </c>
    </row>
    <row r="63" spans="1:147" x14ac:dyDescent="0.25">
      <c r="A63" s="25">
        <v>1421</v>
      </c>
      <c r="B63" s="6">
        <v>600020398</v>
      </c>
      <c r="C63" s="26">
        <v>46747991</v>
      </c>
      <c r="D63" s="27" t="s">
        <v>244</v>
      </c>
      <c r="E63" s="6">
        <v>3122</v>
      </c>
      <c r="F63" s="6" t="s">
        <v>18</v>
      </c>
      <c r="G63" s="6" t="s">
        <v>19</v>
      </c>
      <c r="H63" s="40">
        <f>I63+P63</f>
        <v>499080</v>
      </c>
      <c r="I63" s="40">
        <f>K63+L63+M63+N63+O63</f>
        <v>199080</v>
      </c>
      <c r="J63" s="5">
        <v>3</v>
      </c>
      <c r="K63" s="9">
        <v>79080</v>
      </c>
      <c r="L63" s="9"/>
      <c r="M63" s="9">
        <v>120000</v>
      </c>
      <c r="N63" s="9"/>
      <c r="O63" s="9"/>
      <c r="P63" s="40">
        <f>Q63+R63+S63</f>
        <v>300000</v>
      </c>
      <c r="Q63" s="9">
        <v>70000</v>
      </c>
      <c r="R63" s="9">
        <v>230000</v>
      </c>
      <c r="S63" s="9"/>
      <c r="T63" s="68">
        <f>(L63+M63+N63)*-1</f>
        <v>-120000</v>
      </c>
      <c r="U63" s="68">
        <f>(Q63+R63)*-1</f>
        <v>-300000</v>
      </c>
      <c r="V63" s="9">
        <f t="shared" ref="V63:W65" si="607">ROUND(T63*0.65,0)</f>
        <v>-78000</v>
      </c>
      <c r="W63" s="9">
        <f t="shared" si="607"/>
        <v>-195000</v>
      </c>
      <c r="X63" s="9">
        <v>55392</v>
      </c>
      <c r="Y63" s="9">
        <v>29600</v>
      </c>
      <c r="Z63" s="73">
        <f t="shared" ref="Z63:Z65" si="608">IF(T63=0,0,ROUND((T63+L63)/X63/12,2))</f>
        <v>-0.18</v>
      </c>
      <c r="AA63" s="73">
        <f t="shared" ref="AA63:AA65" si="609">IF(U63=0,0,ROUND((U63+Q63)/Y63/12,2))</f>
        <v>-0.65</v>
      </c>
      <c r="AB63" s="73">
        <f>Z63+AA63</f>
        <v>-0.83000000000000007</v>
      </c>
      <c r="AC63" s="73">
        <f t="shared" ref="AC63:AC65" si="610">ROUND(Z63*0.65,2)</f>
        <v>-0.12</v>
      </c>
      <c r="AD63" s="73">
        <f t="shared" ref="AD63:AD65" si="611">ROUND(AA63*0.65,2)</f>
        <v>-0.42</v>
      </c>
      <c r="AE63" s="46">
        <f>AC63+AD63</f>
        <v>-0.54</v>
      </c>
      <c r="AF63" s="40">
        <f>AG63+AN63</f>
        <v>0</v>
      </c>
      <c r="AG63" s="40">
        <f>AI63+AJ63+AK63+AL63+AM63</f>
        <v>0</v>
      </c>
      <c r="AH63" s="5"/>
      <c r="AI63" s="9"/>
      <c r="AJ63" s="9"/>
      <c r="AK63" s="9"/>
      <c r="AL63" s="9"/>
      <c r="AM63" s="9"/>
      <c r="AN63" s="40">
        <f>AO63+AP63+AQ63</f>
        <v>0</v>
      </c>
      <c r="AO63" s="9"/>
      <c r="AP63" s="9"/>
      <c r="AQ63" s="9"/>
      <c r="AR63" s="85">
        <f>((AL63+AK63+AJ63)-((V63)*-1))*-1</f>
        <v>78000</v>
      </c>
      <c r="AS63" s="85">
        <f>((AO63+AP63)-((W63)*-1))*-1</f>
        <v>195000</v>
      </c>
      <c r="AT63" s="9"/>
      <c r="AU63" s="9"/>
      <c r="AV63" s="90" t="e">
        <f t="shared" ref="AV63:AV65" si="612">ROUND((AY63/AT63/10)+(AC63),2)*-1</f>
        <v>#DIV/0!</v>
      </c>
      <c r="AW63" s="90" t="e">
        <f t="shared" ref="AW63:AW65" si="613">ROUND((AZ63/AU63/10)+AD63,2)*-1</f>
        <v>#DIV/0!</v>
      </c>
      <c r="AX63" s="90" t="e">
        <f>AV63+AW63</f>
        <v>#DIV/0!</v>
      </c>
      <c r="AY63" s="92">
        <f t="shared" ref="AY63:AY65" si="614">AK63+AL63</f>
        <v>0</v>
      </c>
      <c r="AZ63" s="92">
        <f t="shared" ref="AZ63:AZ65" si="615">AP63</f>
        <v>0</v>
      </c>
      <c r="BA63" s="93">
        <f>BB63+BI63</f>
        <v>0</v>
      </c>
      <c r="BB63" s="93">
        <f>BD63+BE63+BF63+BG63+BH63</f>
        <v>0</v>
      </c>
      <c r="BC63" s="94"/>
      <c r="BD63" s="85"/>
      <c r="BE63" s="85"/>
      <c r="BF63" s="85"/>
      <c r="BG63" s="85"/>
      <c r="BH63" s="85"/>
      <c r="BI63" s="93">
        <f>BJ63+BK63+BL63</f>
        <v>0</v>
      </c>
      <c r="BJ63" s="85"/>
      <c r="BK63" s="82"/>
      <c r="BL63" s="85"/>
      <c r="BM63" s="85">
        <f t="shared" ref="BM63:BM65" si="616">(BE63+BF63+BG63)-(AJ63+AK63+AL63)</f>
        <v>0</v>
      </c>
      <c r="BN63" s="82">
        <f t="shared" ref="BN63:BN65" si="617">(BJ63+BK63)-(AO63+AP63)</f>
        <v>0</v>
      </c>
      <c r="BO63" s="9"/>
      <c r="BP63" s="9"/>
      <c r="BQ63" s="90" t="e">
        <f t="shared" ref="BQ63:BQ65" si="618">ROUND(((BF63+BG63)-(AK63+AL63))/BO63/10,2)*-1</f>
        <v>#DIV/0!</v>
      </c>
      <c r="BR63" s="90" t="e">
        <f t="shared" ref="BR63:BR65" si="619">ROUND(((BK63-AP63)/BP63/10),2)*-1</f>
        <v>#DIV/0!</v>
      </c>
      <c r="BS63" s="90" t="e">
        <f>BQ63+BR63</f>
        <v>#DIV/0!</v>
      </c>
      <c r="BT63" s="93">
        <f>BU63+CB63</f>
        <v>398213</v>
      </c>
      <c r="BU63" s="93">
        <f>BW63+BX63+BY63+BZ63+CA63</f>
        <v>0</v>
      </c>
      <c r="BV63" s="94"/>
      <c r="BW63" s="85"/>
      <c r="BX63" s="82"/>
      <c r="BY63" s="82"/>
      <c r="BZ63" s="82"/>
      <c r="CA63" s="82"/>
      <c r="CB63" s="80">
        <v>398213</v>
      </c>
      <c r="CC63" s="82"/>
      <c r="CD63" s="82"/>
      <c r="CE63" s="82"/>
      <c r="CF63" s="85">
        <f t="shared" ref="CF63:CF65" si="620">(BX63+BY63+BZ63)-(BE63+BF63+BG63)</f>
        <v>0</v>
      </c>
      <c r="CG63" s="85">
        <f t="shared" ref="CG63:CG65" si="621">(CC63+CD63)-(BJ63+BK63)</f>
        <v>0</v>
      </c>
      <c r="CH63" s="9"/>
      <c r="CI63" s="9"/>
      <c r="CJ63" s="96" t="e">
        <f t="shared" ref="CJ63:CJ65" si="622">ROUND(((BY63+BZ63)-(BF63+BG63))/CH63/10,2)*-1</f>
        <v>#DIV/0!</v>
      </c>
      <c r="CK63" s="96" t="e">
        <f t="shared" ref="CK63:CK65" si="623">ROUND(((CD63-BK63)/CI63/10),2)*-1</f>
        <v>#DIV/0!</v>
      </c>
      <c r="CL63" s="96" t="e">
        <f>CJ63+CK63</f>
        <v>#DIV/0!</v>
      </c>
      <c r="CM63" s="93">
        <f>CN63+CU63</f>
        <v>398213</v>
      </c>
      <c r="CN63" s="93">
        <f>CP63+CQ63+CR63+CS63+CT63</f>
        <v>0</v>
      </c>
      <c r="CO63" s="94"/>
      <c r="CP63" s="85"/>
      <c r="CQ63" s="85"/>
      <c r="CR63" s="85"/>
      <c r="CS63" s="85"/>
      <c r="CT63" s="85"/>
      <c r="CU63" s="93">
        <v>398213</v>
      </c>
      <c r="CV63" s="85"/>
      <c r="CW63" s="85"/>
      <c r="CX63" s="85"/>
      <c r="CY63" s="85">
        <f t="shared" ref="CY63:CY65" si="624">(CQ63+CR63+CS63)-(BX63+BY63+BZ63)</f>
        <v>0</v>
      </c>
      <c r="CZ63" s="85">
        <f t="shared" ref="CZ63:CZ65" si="625">(CV63+CW63)-(CC63+CD63)</f>
        <v>0</v>
      </c>
      <c r="DA63" s="9">
        <v>56067</v>
      </c>
      <c r="DB63" s="9">
        <v>27130</v>
      </c>
      <c r="DC63" s="96">
        <f t="shared" ref="DC63" si="626">ROUND(((CR63+CS63)-(BY63+BZ63))/DA63/10,2)*-1</f>
        <v>0</v>
      </c>
      <c r="DD63" s="96">
        <f t="shared" ref="DD63" si="627">ROUND(((CW63-CD63)/DB63/10),2)*-1</f>
        <v>0</v>
      </c>
      <c r="DE63" s="96">
        <f>DC63+DD63</f>
        <v>0</v>
      </c>
      <c r="DF63" s="93">
        <f>DG63+DN63</f>
        <v>0</v>
      </c>
      <c r="DG63" s="93">
        <f>DI63+DJ63+DK63+DL63+DM63</f>
        <v>0</v>
      </c>
      <c r="DH63" s="94"/>
      <c r="DI63" s="85"/>
      <c r="DJ63" s="85"/>
      <c r="DK63" s="85"/>
      <c r="DL63" s="85"/>
      <c r="DM63" s="85"/>
      <c r="DN63" s="93">
        <f>DO63+DP63+DQ63</f>
        <v>0</v>
      </c>
      <c r="DO63" s="85"/>
      <c r="DP63" s="85"/>
      <c r="DQ63" s="85"/>
      <c r="DR63" s="85">
        <f t="shared" ref="DR63:DR65" si="628">(DJ63+DK63+DL63)-(CQ63+CR63+CS63)</f>
        <v>0</v>
      </c>
      <c r="DS63" s="85">
        <f t="shared" ref="DS63:DS65" si="629">(DO63+DP63)-(CV63+CW63)</f>
        <v>0</v>
      </c>
      <c r="DT63" s="9"/>
      <c r="DU63" s="9"/>
      <c r="DV63" s="96" t="e">
        <f t="shared" ref="DV63" si="630">ROUND(((DK63+DL63)-(CR63+CS63))/DT63/10,2)*-1</f>
        <v>#DIV/0!</v>
      </c>
      <c r="DW63" s="96" t="e">
        <f t="shared" ref="DW63" si="631">ROUND(((DP63-CW63)/DU63/10),2)*-1</f>
        <v>#DIV/0!</v>
      </c>
      <c r="DX63" s="96" t="e">
        <f>DV63+DW63</f>
        <v>#DIV/0!</v>
      </c>
      <c r="DY63" s="93">
        <f>DZ63+EG63</f>
        <v>0</v>
      </c>
      <c r="DZ63" s="93">
        <f>EB63+EC63+ED63+EE63+EF63</f>
        <v>0</v>
      </c>
      <c r="EA63" s="94"/>
      <c r="EB63" s="85"/>
      <c r="EC63" s="85"/>
      <c r="ED63" s="85"/>
      <c r="EE63" s="85"/>
      <c r="EF63" s="85"/>
      <c r="EG63" s="93">
        <f t="shared" ref="EG63:EG65" si="632">EH63+EI63+EJ63</f>
        <v>0</v>
      </c>
      <c r="EH63" s="85"/>
      <c r="EI63" s="85"/>
      <c r="EJ63" s="85"/>
      <c r="EK63" s="85">
        <f t="shared" ref="EK63:EK65" si="633">(EC63+ED63+EE63)-(DJ63+DK63+DL63)</f>
        <v>0</v>
      </c>
      <c r="EL63" s="85">
        <f t="shared" ref="EL63:EL65" si="634">(EH63+EI63)-(DO63+DP63)</f>
        <v>0</v>
      </c>
      <c r="EM63" s="9"/>
      <c r="EN63" s="9"/>
      <c r="EO63" s="96" t="e">
        <f t="shared" ref="EO63" si="635">ROUND(((ED63+EE63)-(DK63+DL63))/EM63/10,2)*-1</f>
        <v>#DIV/0!</v>
      </c>
      <c r="EP63" s="96" t="e">
        <f t="shared" ref="EP63" si="636">ROUND(((EI63-DP63)/EN63/10),2)*-1</f>
        <v>#DIV/0!</v>
      </c>
      <c r="EQ63" s="96" t="e">
        <f>EO63+EP63</f>
        <v>#DIV/0!</v>
      </c>
    </row>
    <row r="64" spans="1:147" x14ac:dyDescent="0.25">
      <c r="A64" s="5">
        <v>1421</v>
      </c>
      <c r="B64" s="2">
        <v>600020398</v>
      </c>
      <c r="C64" s="7">
        <v>46747991</v>
      </c>
      <c r="D64" s="27" t="s">
        <v>244</v>
      </c>
      <c r="E64" s="19">
        <v>3122</v>
      </c>
      <c r="F64" s="19" t="s">
        <v>109</v>
      </c>
      <c r="G64" s="19" t="s">
        <v>95</v>
      </c>
      <c r="H64" s="40">
        <f>I64+P64</f>
        <v>0</v>
      </c>
      <c r="I64" s="40">
        <f>K64+L64+M64+N64+O64</f>
        <v>0</v>
      </c>
      <c r="J64" s="5"/>
      <c r="K64" s="9"/>
      <c r="L64" s="9"/>
      <c r="M64" s="9"/>
      <c r="N64" s="9"/>
      <c r="O64" s="9"/>
      <c r="P64" s="40">
        <f>Q64+R64+S64</f>
        <v>0</v>
      </c>
      <c r="Q64" s="9"/>
      <c r="R64" s="9"/>
      <c r="S64" s="9"/>
      <c r="T64" s="68">
        <f>(L64+M64+N64)*-1</f>
        <v>0</v>
      </c>
      <c r="U64" s="68">
        <f>(Q64+R64)*-1</f>
        <v>0</v>
      </c>
      <c r="V64" s="9">
        <f t="shared" si="607"/>
        <v>0</v>
      </c>
      <c r="W64" s="9">
        <f t="shared" si="607"/>
        <v>0</v>
      </c>
      <c r="X64" s="45" t="s">
        <v>219</v>
      </c>
      <c r="Y64" s="45" t="s">
        <v>219</v>
      </c>
      <c r="Z64" s="73">
        <f t="shared" si="608"/>
        <v>0</v>
      </c>
      <c r="AA64" s="73">
        <f t="shared" si="609"/>
        <v>0</v>
      </c>
      <c r="AB64" s="73">
        <f>Z64+AA64</f>
        <v>0</v>
      </c>
      <c r="AC64" s="73">
        <f t="shared" si="610"/>
        <v>0</v>
      </c>
      <c r="AD64" s="73">
        <f t="shared" si="611"/>
        <v>0</v>
      </c>
      <c r="AE64" s="46">
        <f>AC64+AD64</f>
        <v>0</v>
      </c>
      <c r="AF64" s="40">
        <f>AG64+AN64</f>
        <v>0</v>
      </c>
      <c r="AG64" s="40">
        <f>AI64+AJ64+AK64+AL64+AM64</f>
        <v>0</v>
      </c>
      <c r="AH64" s="5"/>
      <c r="AI64" s="9"/>
      <c r="AJ64" s="9"/>
      <c r="AK64" s="9"/>
      <c r="AL64" s="9"/>
      <c r="AM64" s="9"/>
      <c r="AN64" s="40">
        <f>AO64+AP64+AQ64</f>
        <v>0</v>
      </c>
      <c r="AO64" s="9"/>
      <c r="AP64" s="9"/>
      <c r="AQ64" s="9"/>
      <c r="AR64" s="85">
        <f>((AL64+AK64+AJ64)-((V64)*-1))*-1</f>
        <v>0</v>
      </c>
      <c r="AS64" s="85">
        <f>((AO64+AP64)-((W64)*-1))*-1</f>
        <v>0</v>
      </c>
      <c r="AT64" s="45" t="s">
        <v>219</v>
      </c>
      <c r="AU64" s="45" t="s">
        <v>219</v>
      </c>
      <c r="AV64" s="90">
        <v>0</v>
      </c>
      <c r="AW64" s="90">
        <v>0</v>
      </c>
      <c r="AX64" s="90">
        <f>AV64+AW64</f>
        <v>0</v>
      </c>
      <c r="AY64" s="92">
        <f t="shared" si="614"/>
        <v>0</v>
      </c>
      <c r="AZ64" s="92">
        <f t="shared" si="615"/>
        <v>0</v>
      </c>
      <c r="BA64" s="93">
        <f>BB64+BI64</f>
        <v>0</v>
      </c>
      <c r="BB64" s="93">
        <f>BD64+BE64+BF64+BG64+BH64</f>
        <v>0</v>
      </c>
      <c r="BC64" s="94"/>
      <c r="BD64" s="85"/>
      <c r="BE64" s="85"/>
      <c r="BF64" s="85"/>
      <c r="BG64" s="85"/>
      <c r="BH64" s="85"/>
      <c r="BI64" s="93">
        <f>BJ64+BK64+BL64</f>
        <v>0</v>
      </c>
      <c r="BJ64" s="85"/>
      <c r="BK64" s="85"/>
      <c r="BL64" s="85"/>
      <c r="BM64" s="85">
        <f t="shared" si="616"/>
        <v>0</v>
      </c>
      <c r="BN64" s="85">
        <f t="shared" si="617"/>
        <v>0</v>
      </c>
      <c r="BO64" s="45" t="s">
        <v>219</v>
      </c>
      <c r="BP64" s="45" t="s">
        <v>219</v>
      </c>
      <c r="BQ64" s="90">
        <v>0</v>
      </c>
      <c r="BR64" s="90">
        <v>0</v>
      </c>
      <c r="BS64" s="90">
        <f>BQ64+BR64</f>
        <v>0</v>
      </c>
      <c r="BT64" s="93">
        <f>BU64+CB64</f>
        <v>0</v>
      </c>
      <c r="BU64" s="93">
        <f>BW64+BX64+BY64+BZ64+CA64</f>
        <v>0</v>
      </c>
      <c r="BV64" s="81"/>
      <c r="BW64" s="82"/>
      <c r="BX64" s="82"/>
      <c r="BY64" s="82"/>
      <c r="BZ64" s="82"/>
      <c r="CA64" s="82"/>
      <c r="CB64" s="80">
        <v>0</v>
      </c>
      <c r="CC64" s="82"/>
      <c r="CD64" s="82"/>
      <c r="CE64" s="82"/>
      <c r="CF64" s="85">
        <f t="shared" si="620"/>
        <v>0</v>
      </c>
      <c r="CG64" s="85">
        <f t="shared" si="621"/>
        <v>0</v>
      </c>
      <c r="CH64" s="45" t="s">
        <v>219</v>
      </c>
      <c r="CI64" s="45" t="s">
        <v>219</v>
      </c>
      <c r="CJ64" s="96">
        <v>0</v>
      </c>
      <c r="CK64" s="96">
        <v>0</v>
      </c>
      <c r="CL64" s="96">
        <f>CJ64+CK64</f>
        <v>0</v>
      </c>
      <c r="CM64" s="93">
        <f>CN64+CU64</f>
        <v>0</v>
      </c>
      <c r="CN64" s="93">
        <f>CP64+CQ64+CR64+CS64+CT64</f>
        <v>0</v>
      </c>
      <c r="CO64" s="94"/>
      <c r="CP64" s="85"/>
      <c r="CQ64" s="85"/>
      <c r="CR64" s="85"/>
      <c r="CS64" s="85"/>
      <c r="CT64" s="85"/>
      <c r="CU64" s="93">
        <v>0</v>
      </c>
      <c r="CV64" s="85"/>
      <c r="CW64" s="85"/>
      <c r="CX64" s="85"/>
      <c r="CY64" s="85">
        <f t="shared" si="624"/>
        <v>0</v>
      </c>
      <c r="CZ64" s="85">
        <f t="shared" si="625"/>
        <v>0</v>
      </c>
      <c r="DA64" s="45" t="s">
        <v>219</v>
      </c>
      <c r="DB64" s="45" t="s">
        <v>219</v>
      </c>
      <c r="DC64" s="96">
        <v>0</v>
      </c>
      <c r="DD64" s="96">
        <v>0</v>
      </c>
      <c r="DE64" s="96">
        <f>DC64+DD64</f>
        <v>0</v>
      </c>
      <c r="DF64" s="93">
        <f>DG64+DN64</f>
        <v>0</v>
      </c>
      <c r="DG64" s="93">
        <f>DI64+DJ64+DK64+DL64+DM64</f>
        <v>0</v>
      </c>
      <c r="DH64" s="94"/>
      <c r="DI64" s="85"/>
      <c r="DJ64" s="85"/>
      <c r="DK64" s="85"/>
      <c r="DL64" s="85"/>
      <c r="DM64" s="85"/>
      <c r="DN64" s="93">
        <v>0</v>
      </c>
      <c r="DO64" s="85"/>
      <c r="DP64" s="85"/>
      <c r="DQ64" s="85"/>
      <c r="DR64" s="85">
        <f t="shared" si="628"/>
        <v>0</v>
      </c>
      <c r="DS64" s="85">
        <f t="shared" si="629"/>
        <v>0</v>
      </c>
      <c r="DT64" s="45" t="s">
        <v>219</v>
      </c>
      <c r="DU64" s="45" t="s">
        <v>219</v>
      </c>
      <c r="DV64" s="96">
        <v>0</v>
      </c>
      <c r="DW64" s="96">
        <v>0</v>
      </c>
      <c r="DX64" s="96">
        <f>DV64+DW64</f>
        <v>0</v>
      </c>
      <c r="DY64" s="93">
        <f>DZ64+EG64</f>
        <v>0</v>
      </c>
      <c r="DZ64" s="93">
        <f>EB64+EC64+ED64+EE64+EF64</f>
        <v>0</v>
      </c>
      <c r="EA64" s="94"/>
      <c r="EB64" s="85"/>
      <c r="EC64" s="85"/>
      <c r="ED64" s="85"/>
      <c r="EE64" s="85"/>
      <c r="EF64" s="85"/>
      <c r="EG64" s="93">
        <f t="shared" si="632"/>
        <v>0</v>
      </c>
      <c r="EH64" s="85"/>
      <c r="EI64" s="85"/>
      <c r="EJ64" s="85"/>
      <c r="EK64" s="85">
        <f t="shared" si="633"/>
        <v>0</v>
      </c>
      <c r="EL64" s="85">
        <f t="shared" si="634"/>
        <v>0</v>
      </c>
      <c r="EM64" s="45" t="s">
        <v>219</v>
      </c>
      <c r="EN64" s="45" t="s">
        <v>219</v>
      </c>
      <c r="EO64" s="96">
        <v>0</v>
      </c>
      <c r="EP64" s="96">
        <v>0</v>
      </c>
      <c r="EQ64" s="96">
        <f>EO64+EP64</f>
        <v>0</v>
      </c>
    </row>
    <row r="65" spans="1:147" x14ac:dyDescent="0.25">
      <c r="A65" s="5">
        <v>1421</v>
      </c>
      <c r="B65" s="2">
        <v>600020398</v>
      </c>
      <c r="C65" s="7">
        <v>46747991</v>
      </c>
      <c r="D65" s="27" t="s">
        <v>244</v>
      </c>
      <c r="E65" s="2">
        <v>3150</v>
      </c>
      <c r="F65" s="2" t="s">
        <v>31</v>
      </c>
      <c r="G65" s="2" t="s">
        <v>19</v>
      </c>
      <c r="H65" s="40">
        <f>I65+P65</f>
        <v>30000</v>
      </c>
      <c r="I65" s="40">
        <f>K65+L65+M65+N65+O65</f>
        <v>30000</v>
      </c>
      <c r="J65" s="5"/>
      <c r="K65" s="9"/>
      <c r="L65" s="9"/>
      <c r="M65" s="9">
        <v>30000</v>
      </c>
      <c r="N65" s="9"/>
      <c r="O65" s="9"/>
      <c r="P65" s="40">
        <f>Q65+R65+S65</f>
        <v>0</v>
      </c>
      <c r="Q65" s="9"/>
      <c r="R65" s="9"/>
      <c r="S65" s="9"/>
      <c r="T65" s="68">
        <f>(L65+M65+N65)*-1</f>
        <v>-30000</v>
      </c>
      <c r="U65" s="68">
        <f>(Q65+R65)*-1</f>
        <v>0</v>
      </c>
      <c r="V65" s="9">
        <f t="shared" si="607"/>
        <v>-19500</v>
      </c>
      <c r="W65" s="9">
        <f t="shared" si="607"/>
        <v>0</v>
      </c>
      <c r="X65" s="9">
        <v>54443</v>
      </c>
      <c r="Y65" s="9">
        <v>26590</v>
      </c>
      <c r="Z65" s="73">
        <f t="shared" si="608"/>
        <v>-0.05</v>
      </c>
      <c r="AA65" s="73">
        <f t="shared" si="609"/>
        <v>0</v>
      </c>
      <c r="AB65" s="73">
        <f>Z65+AA65</f>
        <v>-0.05</v>
      </c>
      <c r="AC65" s="73">
        <f t="shared" si="610"/>
        <v>-0.03</v>
      </c>
      <c r="AD65" s="73">
        <f t="shared" si="611"/>
        <v>0</v>
      </c>
      <c r="AE65" s="46">
        <f>AC65+AD65</f>
        <v>-0.03</v>
      </c>
      <c r="AF65" s="40">
        <f>AG65+AN65</f>
        <v>0</v>
      </c>
      <c r="AG65" s="40">
        <f>AI65+AJ65+AK65+AL65+AM65</f>
        <v>0</v>
      </c>
      <c r="AH65" s="5"/>
      <c r="AI65" s="9"/>
      <c r="AJ65" s="9"/>
      <c r="AK65" s="9"/>
      <c r="AL65" s="9"/>
      <c r="AM65" s="9"/>
      <c r="AN65" s="40">
        <f>AO65+AP65+AQ65</f>
        <v>0</v>
      </c>
      <c r="AO65" s="9"/>
      <c r="AP65" s="9"/>
      <c r="AQ65" s="9"/>
      <c r="AR65" s="85">
        <f>((AL65+AK65+AJ65)-((V65)*-1))*-1</f>
        <v>19500</v>
      </c>
      <c r="AS65" s="85">
        <f>((AO65+AP65)-((W65)*-1))*-1</f>
        <v>0</v>
      </c>
      <c r="AT65" s="9"/>
      <c r="AU65" s="9"/>
      <c r="AV65" s="90" t="e">
        <f t="shared" si="612"/>
        <v>#DIV/0!</v>
      </c>
      <c r="AW65" s="90" t="e">
        <f t="shared" si="613"/>
        <v>#DIV/0!</v>
      </c>
      <c r="AX65" s="90" t="e">
        <f>AV65+AW65</f>
        <v>#DIV/0!</v>
      </c>
      <c r="AY65" s="92">
        <f t="shared" si="614"/>
        <v>0</v>
      </c>
      <c r="AZ65" s="92">
        <f t="shared" si="615"/>
        <v>0</v>
      </c>
      <c r="BA65" s="93">
        <f>BB65+BI65</f>
        <v>0</v>
      </c>
      <c r="BB65" s="93">
        <f>BD65+BE65+BF65+BG65+BH65</f>
        <v>0</v>
      </c>
      <c r="BC65" s="94"/>
      <c r="BD65" s="85"/>
      <c r="BE65" s="85"/>
      <c r="BF65" s="85"/>
      <c r="BG65" s="85"/>
      <c r="BH65" s="85"/>
      <c r="BI65" s="93">
        <f>BJ65+BK65+BL65</f>
        <v>0</v>
      </c>
      <c r="BJ65" s="85"/>
      <c r="BK65" s="85"/>
      <c r="BL65" s="85"/>
      <c r="BM65" s="85">
        <f t="shared" si="616"/>
        <v>0</v>
      </c>
      <c r="BN65" s="85">
        <f t="shared" si="617"/>
        <v>0</v>
      </c>
      <c r="BO65" s="9"/>
      <c r="BP65" s="9"/>
      <c r="BQ65" s="90" t="e">
        <f t="shared" si="618"/>
        <v>#DIV/0!</v>
      </c>
      <c r="BR65" s="90" t="e">
        <f t="shared" si="619"/>
        <v>#DIV/0!</v>
      </c>
      <c r="BS65" s="90" t="e">
        <f>BQ65+BR65</f>
        <v>#DIV/0!</v>
      </c>
      <c r="BT65" s="93">
        <f>BU65+CB65</f>
        <v>0</v>
      </c>
      <c r="BU65" s="93">
        <f>BW65+BX65+BY65+BZ65+CA65</f>
        <v>0</v>
      </c>
      <c r="BV65" s="81"/>
      <c r="BW65" s="82"/>
      <c r="BX65" s="82"/>
      <c r="BY65" s="82"/>
      <c r="BZ65" s="82"/>
      <c r="CA65" s="82"/>
      <c r="CB65" s="80">
        <v>0</v>
      </c>
      <c r="CC65" s="82"/>
      <c r="CD65" s="82"/>
      <c r="CE65" s="82"/>
      <c r="CF65" s="85">
        <f t="shared" si="620"/>
        <v>0</v>
      </c>
      <c r="CG65" s="85">
        <f t="shared" si="621"/>
        <v>0</v>
      </c>
      <c r="CH65" s="9"/>
      <c r="CI65" s="9"/>
      <c r="CJ65" s="96" t="e">
        <f t="shared" si="622"/>
        <v>#DIV/0!</v>
      </c>
      <c r="CK65" s="96" t="e">
        <f t="shared" si="623"/>
        <v>#DIV/0!</v>
      </c>
      <c r="CL65" s="96" t="e">
        <f>CJ65+CK65</f>
        <v>#DIV/0!</v>
      </c>
      <c r="CM65" s="93">
        <f>CN65+CU65</f>
        <v>0</v>
      </c>
      <c r="CN65" s="93">
        <f>CP65+CQ65+CR65+CS65+CT65</f>
        <v>0</v>
      </c>
      <c r="CO65" s="94"/>
      <c r="CP65" s="85"/>
      <c r="CQ65" s="85"/>
      <c r="CR65" s="85"/>
      <c r="CS65" s="85"/>
      <c r="CT65" s="85"/>
      <c r="CU65" s="93">
        <v>0</v>
      </c>
      <c r="CV65" s="85"/>
      <c r="CW65" s="85"/>
      <c r="CX65" s="85"/>
      <c r="CY65" s="85">
        <f t="shared" si="624"/>
        <v>0</v>
      </c>
      <c r="CZ65" s="85">
        <f t="shared" si="625"/>
        <v>0</v>
      </c>
      <c r="DA65" s="9">
        <v>51885</v>
      </c>
      <c r="DB65" s="9">
        <v>27135</v>
      </c>
      <c r="DC65" s="96">
        <f t="shared" ref="DC65" si="637">ROUND(((CR65+CS65)-(BY65+BZ65))/DA65/10,2)*-1</f>
        <v>0</v>
      </c>
      <c r="DD65" s="96">
        <f t="shared" ref="DD65" si="638">ROUND(((CW65-CD65)/DB65/10),2)*-1</f>
        <v>0</v>
      </c>
      <c r="DE65" s="96">
        <f>DC65+DD65</f>
        <v>0</v>
      </c>
      <c r="DF65" s="93">
        <f>DG65+DN65</f>
        <v>0</v>
      </c>
      <c r="DG65" s="93">
        <f>DI65+DJ65+DK65+DL65+DM65</f>
        <v>0</v>
      </c>
      <c r="DH65" s="94"/>
      <c r="DI65" s="85"/>
      <c r="DJ65" s="85"/>
      <c r="DK65" s="85"/>
      <c r="DL65" s="85"/>
      <c r="DM65" s="85"/>
      <c r="DN65" s="93">
        <v>0</v>
      </c>
      <c r="DO65" s="85"/>
      <c r="DP65" s="85"/>
      <c r="DQ65" s="85"/>
      <c r="DR65" s="85">
        <f t="shared" si="628"/>
        <v>0</v>
      </c>
      <c r="DS65" s="85">
        <f t="shared" si="629"/>
        <v>0</v>
      </c>
      <c r="DT65" s="9"/>
      <c r="DU65" s="9"/>
      <c r="DV65" s="96" t="e">
        <f t="shared" ref="DV65" si="639">ROUND(((DK65+DL65)-(CR65+CS65))/DT65/10,2)*-1</f>
        <v>#DIV/0!</v>
      </c>
      <c r="DW65" s="96" t="e">
        <f t="shared" ref="DW65" si="640">ROUND(((DP65-CW65)/DU65/10),2)*-1</f>
        <v>#DIV/0!</v>
      </c>
      <c r="DX65" s="96" t="e">
        <f>DV65+DW65</f>
        <v>#DIV/0!</v>
      </c>
      <c r="DY65" s="93">
        <f>DZ65+EG65</f>
        <v>0</v>
      </c>
      <c r="DZ65" s="93">
        <f>EB65+EC65+ED65+EE65+EF65</f>
        <v>0</v>
      </c>
      <c r="EA65" s="94"/>
      <c r="EB65" s="85"/>
      <c r="EC65" s="85"/>
      <c r="ED65" s="85"/>
      <c r="EE65" s="85"/>
      <c r="EF65" s="85"/>
      <c r="EG65" s="93">
        <f t="shared" si="632"/>
        <v>0</v>
      </c>
      <c r="EH65" s="85"/>
      <c r="EI65" s="85"/>
      <c r="EJ65" s="85"/>
      <c r="EK65" s="85">
        <f t="shared" si="633"/>
        <v>0</v>
      </c>
      <c r="EL65" s="85">
        <f t="shared" si="634"/>
        <v>0</v>
      </c>
      <c r="EM65" s="9"/>
      <c r="EN65" s="9"/>
      <c r="EO65" s="96" t="e">
        <f t="shared" ref="EO65" si="641">ROUND(((ED65+EE65)-(DK65+DL65))/EM65/10,2)*-1</f>
        <v>#DIV/0!</v>
      </c>
      <c r="EP65" s="96" t="e">
        <f t="shared" ref="EP65" si="642">ROUND(((EI65-DP65)/EN65/10),2)*-1</f>
        <v>#DIV/0!</v>
      </c>
      <c r="EQ65" s="96" t="e">
        <f>EO65+EP65</f>
        <v>#DIV/0!</v>
      </c>
    </row>
    <row r="66" spans="1:147" x14ac:dyDescent="0.25">
      <c r="A66" s="29"/>
      <c r="B66" s="30"/>
      <c r="C66" s="31"/>
      <c r="D66" s="32" t="s">
        <v>244</v>
      </c>
      <c r="E66" s="30"/>
      <c r="F66" s="30"/>
      <c r="G66" s="30"/>
      <c r="H66" s="33">
        <f t="shared" ref="H66:AE66" si="643">SUBTOTAL(9,H63:H65)</f>
        <v>529080</v>
      </c>
      <c r="I66" s="33">
        <f t="shared" si="643"/>
        <v>229080</v>
      </c>
      <c r="J66" s="33">
        <f t="shared" si="643"/>
        <v>3</v>
      </c>
      <c r="K66" s="33">
        <f t="shared" si="643"/>
        <v>79080</v>
      </c>
      <c r="L66" s="33">
        <f t="shared" si="643"/>
        <v>0</v>
      </c>
      <c r="M66" s="33">
        <f t="shared" si="643"/>
        <v>150000</v>
      </c>
      <c r="N66" s="33">
        <f t="shared" si="643"/>
        <v>0</v>
      </c>
      <c r="O66" s="33">
        <f t="shared" si="643"/>
        <v>0</v>
      </c>
      <c r="P66" s="33">
        <f t="shared" si="643"/>
        <v>300000</v>
      </c>
      <c r="Q66" s="33">
        <f t="shared" si="643"/>
        <v>70000</v>
      </c>
      <c r="R66" s="33">
        <f t="shared" si="643"/>
        <v>230000</v>
      </c>
      <c r="S66" s="33">
        <f t="shared" si="643"/>
        <v>0</v>
      </c>
      <c r="T66" s="33">
        <f t="shared" si="643"/>
        <v>-150000</v>
      </c>
      <c r="U66" s="33">
        <f t="shared" si="643"/>
        <v>-300000</v>
      </c>
      <c r="V66" s="33">
        <f t="shared" si="643"/>
        <v>-97500</v>
      </c>
      <c r="W66" s="33">
        <f t="shared" si="643"/>
        <v>-195000</v>
      </c>
      <c r="X66" s="33">
        <f t="shared" si="643"/>
        <v>109835</v>
      </c>
      <c r="Y66" s="33">
        <f t="shared" si="643"/>
        <v>56190</v>
      </c>
      <c r="Z66" s="47">
        <f t="shared" si="643"/>
        <v>-0.22999999999999998</v>
      </c>
      <c r="AA66" s="47">
        <f t="shared" si="643"/>
        <v>-0.65</v>
      </c>
      <c r="AB66" s="47">
        <f t="shared" si="643"/>
        <v>-0.88000000000000012</v>
      </c>
      <c r="AC66" s="47">
        <f t="shared" si="643"/>
        <v>-0.15</v>
      </c>
      <c r="AD66" s="47">
        <f t="shared" si="643"/>
        <v>-0.42</v>
      </c>
      <c r="AE66" s="47">
        <f t="shared" si="643"/>
        <v>-0.57000000000000006</v>
      </c>
      <c r="AF66" s="33">
        <f t="shared" ref="AF66:AX66" si="644">SUBTOTAL(9,AF63:AF65)</f>
        <v>0</v>
      </c>
      <c r="AG66" s="33">
        <f t="shared" si="644"/>
        <v>0</v>
      </c>
      <c r="AH66" s="33">
        <f t="shared" si="644"/>
        <v>0</v>
      </c>
      <c r="AI66" s="33">
        <f t="shared" si="644"/>
        <v>0</v>
      </c>
      <c r="AJ66" s="33">
        <f t="shared" si="644"/>
        <v>0</v>
      </c>
      <c r="AK66" s="33">
        <f t="shared" si="644"/>
        <v>0</v>
      </c>
      <c r="AL66" s="33">
        <f t="shared" si="644"/>
        <v>0</v>
      </c>
      <c r="AM66" s="33">
        <f t="shared" si="644"/>
        <v>0</v>
      </c>
      <c r="AN66" s="33">
        <f t="shared" si="644"/>
        <v>0</v>
      </c>
      <c r="AO66" s="33">
        <f t="shared" si="644"/>
        <v>0</v>
      </c>
      <c r="AP66" s="33">
        <f t="shared" si="644"/>
        <v>0</v>
      </c>
      <c r="AQ66" s="33">
        <f t="shared" si="644"/>
        <v>0</v>
      </c>
      <c r="AR66" s="33">
        <f t="shared" si="644"/>
        <v>97500</v>
      </c>
      <c r="AS66" s="33">
        <f t="shared" si="644"/>
        <v>195000</v>
      </c>
      <c r="AT66" s="33">
        <f t="shared" si="644"/>
        <v>0</v>
      </c>
      <c r="AU66" s="33">
        <f t="shared" si="644"/>
        <v>0</v>
      </c>
      <c r="AV66" s="47" t="e">
        <f t="shared" si="644"/>
        <v>#DIV/0!</v>
      </c>
      <c r="AW66" s="47" t="e">
        <f t="shared" si="644"/>
        <v>#DIV/0!</v>
      </c>
      <c r="AX66" s="47" t="e">
        <f t="shared" si="644"/>
        <v>#DIV/0!</v>
      </c>
      <c r="AY66"/>
      <c r="AZ66"/>
      <c r="BA66" s="33">
        <f t="shared" ref="BA66:BS66" si="645">SUBTOTAL(9,BA63:BA65)</f>
        <v>0</v>
      </c>
      <c r="BB66" s="33">
        <f t="shared" si="645"/>
        <v>0</v>
      </c>
      <c r="BC66" s="33">
        <f t="shared" si="645"/>
        <v>0</v>
      </c>
      <c r="BD66" s="33">
        <f t="shared" si="645"/>
        <v>0</v>
      </c>
      <c r="BE66" s="33">
        <f t="shared" si="645"/>
        <v>0</v>
      </c>
      <c r="BF66" s="33">
        <f t="shared" si="645"/>
        <v>0</v>
      </c>
      <c r="BG66" s="33">
        <f t="shared" si="645"/>
        <v>0</v>
      </c>
      <c r="BH66" s="33">
        <f t="shared" si="645"/>
        <v>0</v>
      </c>
      <c r="BI66" s="33">
        <f t="shared" si="645"/>
        <v>0</v>
      </c>
      <c r="BJ66" s="33">
        <f t="shared" si="645"/>
        <v>0</v>
      </c>
      <c r="BK66" s="33">
        <f t="shared" si="645"/>
        <v>0</v>
      </c>
      <c r="BL66" s="33">
        <f t="shared" si="645"/>
        <v>0</v>
      </c>
      <c r="BM66" s="33">
        <f t="shared" si="645"/>
        <v>0</v>
      </c>
      <c r="BN66" s="33">
        <f t="shared" si="645"/>
        <v>0</v>
      </c>
      <c r="BO66" s="33">
        <f t="shared" si="645"/>
        <v>0</v>
      </c>
      <c r="BP66" s="33">
        <f t="shared" si="645"/>
        <v>0</v>
      </c>
      <c r="BQ66" s="47" t="e">
        <f t="shared" si="645"/>
        <v>#DIV/0!</v>
      </c>
      <c r="BR66" s="47" t="e">
        <f t="shared" si="645"/>
        <v>#DIV/0!</v>
      </c>
      <c r="BS66" s="47" t="e">
        <f t="shared" si="645"/>
        <v>#DIV/0!</v>
      </c>
      <c r="BT66" s="33">
        <f t="shared" ref="BT66:CL66" si="646">SUBTOTAL(9,BT63:BT65)</f>
        <v>398213</v>
      </c>
      <c r="BU66" s="33">
        <f t="shared" si="646"/>
        <v>0</v>
      </c>
      <c r="BV66" s="33">
        <f t="shared" si="646"/>
        <v>0</v>
      </c>
      <c r="BW66" s="33">
        <f t="shared" si="646"/>
        <v>0</v>
      </c>
      <c r="BX66" s="33">
        <f t="shared" si="646"/>
        <v>0</v>
      </c>
      <c r="BY66" s="33">
        <f t="shared" si="646"/>
        <v>0</v>
      </c>
      <c r="BZ66" s="33">
        <f t="shared" si="646"/>
        <v>0</v>
      </c>
      <c r="CA66" s="33">
        <f t="shared" si="646"/>
        <v>0</v>
      </c>
      <c r="CB66" s="33">
        <f t="shared" si="646"/>
        <v>398213</v>
      </c>
      <c r="CC66" s="33">
        <f t="shared" si="646"/>
        <v>0</v>
      </c>
      <c r="CD66" s="33">
        <f t="shared" si="646"/>
        <v>0</v>
      </c>
      <c r="CE66" s="33">
        <f t="shared" si="646"/>
        <v>0</v>
      </c>
      <c r="CF66" s="33">
        <f t="shared" si="646"/>
        <v>0</v>
      </c>
      <c r="CG66" s="33">
        <f t="shared" si="646"/>
        <v>0</v>
      </c>
      <c r="CH66" s="33">
        <f t="shared" si="646"/>
        <v>0</v>
      </c>
      <c r="CI66" s="33">
        <f t="shared" si="646"/>
        <v>0</v>
      </c>
      <c r="CJ66" s="60" t="e">
        <f t="shared" si="646"/>
        <v>#DIV/0!</v>
      </c>
      <c r="CK66" s="60" t="e">
        <f t="shared" si="646"/>
        <v>#DIV/0!</v>
      </c>
      <c r="CL66" s="60" t="e">
        <f t="shared" si="646"/>
        <v>#DIV/0!</v>
      </c>
      <c r="CM66" s="33">
        <f t="shared" ref="CM66:DE66" si="647">SUBTOTAL(9,CM63:CM65)</f>
        <v>398213</v>
      </c>
      <c r="CN66" s="33">
        <f t="shared" si="647"/>
        <v>0</v>
      </c>
      <c r="CO66" s="33">
        <f t="shared" si="647"/>
        <v>0</v>
      </c>
      <c r="CP66" s="33">
        <f t="shared" si="647"/>
        <v>0</v>
      </c>
      <c r="CQ66" s="33">
        <f t="shared" si="647"/>
        <v>0</v>
      </c>
      <c r="CR66" s="33">
        <f t="shared" si="647"/>
        <v>0</v>
      </c>
      <c r="CS66" s="33">
        <f t="shared" si="647"/>
        <v>0</v>
      </c>
      <c r="CT66" s="33">
        <f t="shared" si="647"/>
        <v>0</v>
      </c>
      <c r="CU66" s="33">
        <f t="shared" si="647"/>
        <v>398213</v>
      </c>
      <c r="CV66" s="33">
        <f t="shared" si="647"/>
        <v>0</v>
      </c>
      <c r="CW66" s="33">
        <f t="shared" si="647"/>
        <v>0</v>
      </c>
      <c r="CX66" s="33">
        <f t="shared" si="647"/>
        <v>0</v>
      </c>
      <c r="CY66" s="33">
        <f t="shared" si="647"/>
        <v>0</v>
      </c>
      <c r="CZ66" s="33">
        <f t="shared" si="647"/>
        <v>0</v>
      </c>
      <c r="DA66" s="33">
        <f t="shared" si="647"/>
        <v>107952</v>
      </c>
      <c r="DB66" s="33">
        <f t="shared" si="647"/>
        <v>54265</v>
      </c>
      <c r="DC66" s="60">
        <f t="shared" si="647"/>
        <v>0</v>
      </c>
      <c r="DD66" s="60">
        <f t="shared" si="647"/>
        <v>0</v>
      </c>
      <c r="DE66" s="60">
        <f t="shared" si="647"/>
        <v>0</v>
      </c>
      <c r="DF66" s="33">
        <f t="shared" ref="DF66:DX66" si="648">SUBTOTAL(9,DF63:DF65)</f>
        <v>0</v>
      </c>
      <c r="DG66" s="33">
        <f t="shared" si="648"/>
        <v>0</v>
      </c>
      <c r="DH66" s="33">
        <f t="shared" si="648"/>
        <v>0</v>
      </c>
      <c r="DI66" s="33">
        <f t="shared" si="648"/>
        <v>0</v>
      </c>
      <c r="DJ66" s="33">
        <f t="shared" si="648"/>
        <v>0</v>
      </c>
      <c r="DK66" s="33">
        <f t="shared" si="648"/>
        <v>0</v>
      </c>
      <c r="DL66" s="33">
        <f t="shared" si="648"/>
        <v>0</v>
      </c>
      <c r="DM66" s="33">
        <f t="shared" si="648"/>
        <v>0</v>
      </c>
      <c r="DN66" s="33">
        <f t="shared" si="648"/>
        <v>0</v>
      </c>
      <c r="DO66" s="33">
        <f t="shared" si="648"/>
        <v>0</v>
      </c>
      <c r="DP66" s="33">
        <f t="shared" si="648"/>
        <v>0</v>
      </c>
      <c r="DQ66" s="33">
        <f t="shared" si="648"/>
        <v>0</v>
      </c>
      <c r="DR66" s="33">
        <f t="shared" si="648"/>
        <v>0</v>
      </c>
      <c r="DS66" s="33">
        <f t="shared" si="648"/>
        <v>0</v>
      </c>
      <c r="DT66" s="33">
        <f t="shared" si="648"/>
        <v>0</v>
      </c>
      <c r="DU66" s="33">
        <f t="shared" si="648"/>
        <v>0</v>
      </c>
      <c r="DV66" s="60" t="e">
        <f t="shared" si="648"/>
        <v>#DIV/0!</v>
      </c>
      <c r="DW66" s="60" t="e">
        <f t="shared" si="648"/>
        <v>#DIV/0!</v>
      </c>
      <c r="DX66" s="60" t="e">
        <f t="shared" si="648"/>
        <v>#DIV/0!</v>
      </c>
      <c r="DY66" s="33">
        <f t="shared" ref="DY66:EQ66" si="649">SUBTOTAL(9,DY63:DY65)</f>
        <v>0</v>
      </c>
      <c r="DZ66" s="33">
        <f t="shared" si="649"/>
        <v>0</v>
      </c>
      <c r="EA66" s="33">
        <f t="shared" si="649"/>
        <v>0</v>
      </c>
      <c r="EB66" s="33">
        <f t="shared" si="649"/>
        <v>0</v>
      </c>
      <c r="EC66" s="33">
        <f t="shared" si="649"/>
        <v>0</v>
      </c>
      <c r="ED66" s="33">
        <f t="shared" si="649"/>
        <v>0</v>
      </c>
      <c r="EE66" s="33">
        <f t="shared" si="649"/>
        <v>0</v>
      </c>
      <c r="EF66" s="33">
        <f t="shared" si="649"/>
        <v>0</v>
      </c>
      <c r="EG66" s="33">
        <f t="shared" si="649"/>
        <v>0</v>
      </c>
      <c r="EH66" s="33">
        <f t="shared" si="649"/>
        <v>0</v>
      </c>
      <c r="EI66" s="33">
        <f t="shared" si="649"/>
        <v>0</v>
      </c>
      <c r="EJ66" s="33">
        <f t="shared" si="649"/>
        <v>0</v>
      </c>
      <c r="EK66" s="33">
        <f t="shared" si="649"/>
        <v>0</v>
      </c>
      <c r="EL66" s="33">
        <f t="shared" si="649"/>
        <v>0</v>
      </c>
      <c r="EM66" s="33">
        <f t="shared" si="649"/>
        <v>0</v>
      </c>
      <c r="EN66" s="33">
        <f t="shared" si="649"/>
        <v>0</v>
      </c>
      <c r="EO66" s="60" t="e">
        <f t="shared" si="649"/>
        <v>#DIV/0!</v>
      </c>
      <c r="EP66" s="60" t="e">
        <f t="shared" si="649"/>
        <v>#DIV/0!</v>
      </c>
      <c r="EQ66" s="60" t="e">
        <f t="shared" si="649"/>
        <v>#DIV/0!</v>
      </c>
    </row>
    <row r="67" spans="1:147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40">
        <f>I67+P67</f>
        <v>315000</v>
      </c>
      <c r="I67" s="40">
        <f>K67+L67+M67+N67+O67</f>
        <v>0</v>
      </c>
      <c r="J67" s="5"/>
      <c r="K67" s="9"/>
      <c r="L67" s="9"/>
      <c r="M67" s="9"/>
      <c r="N67" s="9"/>
      <c r="O67" s="9"/>
      <c r="P67" s="40">
        <f>Q67+R67+S67</f>
        <v>315000</v>
      </c>
      <c r="Q67" s="9">
        <v>15000</v>
      </c>
      <c r="R67" s="9">
        <v>300000</v>
      </c>
      <c r="S67" s="9"/>
      <c r="T67" s="68">
        <f>(L67+M67+N67)*-1</f>
        <v>0</v>
      </c>
      <c r="U67" s="68">
        <f>(Q67+R67)*-1</f>
        <v>-315000</v>
      </c>
      <c r="V67" s="9">
        <f t="shared" ref="V67:W70" si="650">ROUND(T67*0.65,0)</f>
        <v>0</v>
      </c>
      <c r="W67" s="9">
        <f t="shared" si="650"/>
        <v>-204750</v>
      </c>
      <c r="X67" s="9">
        <v>55392</v>
      </c>
      <c r="Y67" s="9">
        <v>29600</v>
      </c>
      <c r="Z67" s="73">
        <f t="shared" ref="Z67:Z70" si="651">IF(T67=0,0,ROUND((T67+L67)/X67/12,2))</f>
        <v>0</v>
      </c>
      <c r="AA67" s="73">
        <f t="shared" ref="AA67:AA70" si="652">IF(U67=0,0,ROUND((U67+Q67)/Y67/12,2))</f>
        <v>-0.84</v>
      </c>
      <c r="AB67" s="73">
        <f>Z67+AA67</f>
        <v>-0.84</v>
      </c>
      <c r="AC67" s="73">
        <f t="shared" ref="AC67:AC70" si="653">ROUND(Z67*0.65,2)</f>
        <v>0</v>
      </c>
      <c r="AD67" s="73">
        <f t="shared" ref="AD67:AD70" si="654">ROUND(AA67*0.65,2)</f>
        <v>-0.55000000000000004</v>
      </c>
      <c r="AE67" s="46">
        <f>AC67+AD67</f>
        <v>-0.55000000000000004</v>
      </c>
      <c r="AF67" s="40">
        <f>AG67+AN67</f>
        <v>0</v>
      </c>
      <c r="AG67" s="40">
        <f>AI67+AJ67+AK67+AL67+AM67</f>
        <v>0</v>
      </c>
      <c r="AH67" s="5"/>
      <c r="AI67" s="9"/>
      <c r="AJ67" s="9"/>
      <c r="AK67" s="9"/>
      <c r="AL67" s="9"/>
      <c r="AM67" s="9"/>
      <c r="AN67" s="40">
        <f>AO67+AP67+AQ67</f>
        <v>0</v>
      </c>
      <c r="AO67" s="9"/>
      <c r="AP67" s="9"/>
      <c r="AQ67" s="9"/>
      <c r="AR67" s="85">
        <f>((AL67+AK67+AJ67)-((V67)*-1))*-1</f>
        <v>0</v>
      </c>
      <c r="AS67" s="85">
        <f>((AO67+AP67)-((W67)*-1))*-1</f>
        <v>204750</v>
      </c>
      <c r="AT67" s="9"/>
      <c r="AU67" s="9"/>
      <c r="AV67" s="90" t="e">
        <f t="shared" ref="AV67:AV70" si="655">ROUND((AY67/AT67/10)+(AC67),2)*-1</f>
        <v>#DIV/0!</v>
      </c>
      <c r="AW67" s="90" t="e">
        <f t="shared" ref="AW67:AW70" si="656">ROUND((AZ67/AU67/10)+AD67,2)*-1</f>
        <v>#DIV/0!</v>
      </c>
      <c r="AX67" s="90" t="e">
        <f>AV67+AW67</f>
        <v>#DIV/0!</v>
      </c>
      <c r="AY67" s="92">
        <f t="shared" ref="AY67:AY70" si="657">AK67+AL67</f>
        <v>0</v>
      </c>
      <c r="AZ67" s="92">
        <f t="shared" ref="AZ67:AZ70" si="658">AP67</f>
        <v>0</v>
      </c>
      <c r="BA67" s="93">
        <f>BB67+BI67</f>
        <v>0</v>
      </c>
      <c r="BB67" s="93">
        <f>BD67+BE67+BF67+BG67+BH67</f>
        <v>0</v>
      </c>
      <c r="BC67" s="94"/>
      <c r="BD67" s="85"/>
      <c r="BE67" s="85"/>
      <c r="BF67" s="85"/>
      <c r="BG67" s="85"/>
      <c r="BH67" s="85"/>
      <c r="BI67" s="93">
        <f>BJ67+BK67+BL67</f>
        <v>0</v>
      </c>
      <c r="BJ67" s="85"/>
      <c r="BK67" s="85"/>
      <c r="BL67" s="85"/>
      <c r="BM67" s="85">
        <f t="shared" ref="BM67:BM70" si="659">(BE67+BF67+BG67)-(AJ67+AK67+AL67)</f>
        <v>0</v>
      </c>
      <c r="BN67" s="85">
        <f t="shared" ref="BN67:BN70" si="660">(BJ67+BK67)-(AO67+AP67)</f>
        <v>0</v>
      </c>
      <c r="BO67" s="9"/>
      <c r="BP67" s="9"/>
      <c r="BQ67" s="90" t="e">
        <f t="shared" ref="BQ67:BQ70" si="661">ROUND(((BF67+BG67)-(AK67+AL67))/BO67/10,2)*-1</f>
        <v>#DIV/0!</v>
      </c>
      <c r="BR67" s="90" t="e">
        <f t="shared" ref="BR67:BR70" si="662">ROUND(((BK67-AP67)/BP67/10),2)*-1</f>
        <v>#DIV/0!</v>
      </c>
      <c r="BS67" s="90" t="e">
        <f>BQ67+BR67</f>
        <v>#DIV/0!</v>
      </c>
      <c r="BT67" s="93">
        <f>BU67+CB67</f>
        <v>0</v>
      </c>
      <c r="BU67" s="93">
        <f>BW67+BX67+BY67+BZ67+CA67</f>
        <v>0</v>
      </c>
      <c r="BV67" s="94"/>
      <c r="BW67" s="85"/>
      <c r="BX67" s="85"/>
      <c r="BY67" s="85"/>
      <c r="BZ67" s="85"/>
      <c r="CA67" s="85"/>
      <c r="CB67" s="93">
        <f>CC67+CD67+CE67</f>
        <v>0</v>
      </c>
      <c r="CC67" s="85"/>
      <c r="CD67" s="85"/>
      <c r="CE67" s="85"/>
      <c r="CF67" s="85">
        <f t="shared" ref="CF67:CF70" si="663">(BX67+BY67+BZ67)-(BE67+BF67+BG67)</f>
        <v>0</v>
      </c>
      <c r="CG67" s="85">
        <f t="shared" ref="CG67:CG70" si="664">(CC67+CD67)-(BJ67+BK67)</f>
        <v>0</v>
      </c>
      <c r="CH67" s="9"/>
      <c r="CI67" s="9"/>
      <c r="CJ67" s="96" t="e">
        <f t="shared" ref="CJ67:CJ70" si="665">ROUND(((BY67+BZ67)-(BF67+BG67))/CH67/10,2)*-1</f>
        <v>#DIV/0!</v>
      </c>
      <c r="CK67" s="96" t="e">
        <f t="shared" ref="CK67:CK70" si="666">ROUND(((CD67-BK67)/CI67/10),2)*-1</f>
        <v>#DIV/0!</v>
      </c>
      <c r="CL67" s="96" t="e">
        <f>CJ67+CK67</f>
        <v>#DIV/0!</v>
      </c>
      <c r="CM67" s="93">
        <f>CN67+CU67</f>
        <v>0</v>
      </c>
      <c r="CN67" s="93">
        <f>CP67+CQ67+CR67+CS67+CT67</f>
        <v>0</v>
      </c>
      <c r="CO67" s="94"/>
      <c r="CP67" s="85"/>
      <c r="CQ67" s="85"/>
      <c r="CR67" s="85"/>
      <c r="CS67" s="85"/>
      <c r="CT67" s="85"/>
      <c r="CU67" s="93">
        <f>CV67+CW67+CX67</f>
        <v>0</v>
      </c>
      <c r="CV67" s="85"/>
      <c r="CW67" s="85"/>
      <c r="CX67" s="85"/>
      <c r="CY67" s="85">
        <f t="shared" ref="CY67:CY70" si="667">(CQ67+CR67+CS67)-(BX67+BY67+BZ67)</f>
        <v>0</v>
      </c>
      <c r="CZ67" s="85">
        <f t="shared" ref="CZ67:CZ70" si="668">(CV67+CW67)-(CC67+CD67)</f>
        <v>0</v>
      </c>
      <c r="DA67" s="9">
        <v>56067</v>
      </c>
      <c r="DB67" s="9">
        <v>27130</v>
      </c>
      <c r="DC67" s="96">
        <f t="shared" ref="DC67" si="669">ROUND(((CR67+CS67)-(BY67+BZ67))/DA67/10,2)*-1</f>
        <v>0</v>
      </c>
      <c r="DD67" s="96">
        <f t="shared" ref="DD67" si="670">ROUND(((CW67-CD67)/DB67/10),2)*-1</f>
        <v>0</v>
      </c>
      <c r="DE67" s="96">
        <f>DC67+DD67</f>
        <v>0</v>
      </c>
      <c r="DF67" s="93">
        <f>DG67+DN67</f>
        <v>0</v>
      </c>
      <c r="DG67" s="93">
        <f>DI67+DJ67+DK67+DL67+DM67</f>
        <v>0</v>
      </c>
      <c r="DH67" s="94"/>
      <c r="DI67" s="85"/>
      <c r="DJ67" s="85"/>
      <c r="DK67" s="85"/>
      <c r="DL67" s="85"/>
      <c r="DM67" s="85"/>
      <c r="DN67" s="93">
        <f>DO67+DP67+DQ67</f>
        <v>0</v>
      </c>
      <c r="DO67" s="85"/>
      <c r="DP67" s="85"/>
      <c r="DQ67" s="85"/>
      <c r="DR67" s="85">
        <f t="shared" ref="DR67:DR70" si="671">(DJ67+DK67+DL67)-(CQ67+CR67+CS67)</f>
        <v>0</v>
      </c>
      <c r="DS67" s="85">
        <f t="shared" ref="DS67:DS70" si="672">(DO67+DP67)-(CV67+CW67)</f>
        <v>0</v>
      </c>
      <c r="DT67" s="9"/>
      <c r="DU67" s="9"/>
      <c r="DV67" s="96" t="e">
        <f t="shared" ref="DV67" si="673">ROUND(((DK67+DL67)-(CR67+CS67))/DT67/10,2)*-1</f>
        <v>#DIV/0!</v>
      </c>
      <c r="DW67" s="96" t="e">
        <f t="shared" ref="DW67" si="674">ROUND(((DP67-CW67)/DU67/10),2)*-1</f>
        <v>#DIV/0!</v>
      </c>
      <c r="DX67" s="96" t="e">
        <f>DV67+DW67</f>
        <v>#DIV/0!</v>
      </c>
      <c r="DY67" s="93">
        <f>DZ67+EG67</f>
        <v>0</v>
      </c>
      <c r="DZ67" s="93">
        <f>EB67+EC67+ED67+EE67+EF67</f>
        <v>0</v>
      </c>
      <c r="EA67" s="94"/>
      <c r="EB67" s="85"/>
      <c r="EC67" s="85"/>
      <c r="ED67" s="85"/>
      <c r="EE67" s="85"/>
      <c r="EF67" s="85"/>
      <c r="EG67" s="93">
        <f t="shared" ref="EG67:EG70" si="675">EH67+EI67+EJ67</f>
        <v>0</v>
      </c>
      <c r="EH67" s="85"/>
      <c r="EI67" s="85"/>
      <c r="EJ67" s="85"/>
      <c r="EK67" s="85">
        <f t="shared" ref="EK67:EK70" si="676">(EC67+ED67+EE67)-(DJ67+DK67+DL67)</f>
        <v>0</v>
      </c>
      <c r="EL67" s="85">
        <f t="shared" ref="EL67:EL70" si="677">(EH67+EI67)-(DO67+DP67)</f>
        <v>0</v>
      </c>
      <c r="EM67" s="9"/>
      <c r="EN67" s="9"/>
      <c r="EO67" s="96" t="e">
        <f t="shared" ref="EO67" si="678">ROUND(((ED67+EE67)-(DK67+DL67))/EM67/10,2)*-1</f>
        <v>#DIV/0!</v>
      </c>
      <c r="EP67" s="96" t="e">
        <f t="shared" ref="EP67" si="679">ROUND(((EI67-DP67)/EN67/10),2)*-1</f>
        <v>#DIV/0!</v>
      </c>
      <c r="EQ67" s="96" t="e">
        <f>EO67+EP67</f>
        <v>#DIV/0!</v>
      </c>
    </row>
    <row r="68" spans="1:147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109</v>
      </c>
      <c r="G68" s="19" t="s">
        <v>95</v>
      </c>
      <c r="H68" s="40">
        <f>I68+P68</f>
        <v>0</v>
      </c>
      <c r="I68" s="40">
        <f>K68+L68+M68+N68+O68</f>
        <v>0</v>
      </c>
      <c r="J68" s="5"/>
      <c r="K68" s="9"/>
      <c r="L68" s="9"/>
      <c r="M68" s="9"/>
      <c r="N68" s="9"/>
      <c r="O68" s="9"/>
      <c r="P68" s="40">
        <f>Q68+R68+S68</f>
        <v>0</v>
      </c>
      <c r="Q68" s="9"/>
      <c r="R68" s="9"/>
      <c r="S68" s="9"/>
      <c r="T68" s="68">
        <f>(L68+M68+N68)*-1</f>
        <v>0</v>
      </c>
      <c r="U68" s="68">
        <f>(Q68+R68)*-1</f>
        <v>0</v>
      </c>
      <c r="V68" s="9">
        <f t="shared" si="650"/>
        <v>0</v>
      </c>
      <c r="W68" s="9">
        <f t="shared" si="650"/>
        <v>0</v>
      </c>
      <c r="X68" s="45" t="s">
        <v>219</v>
      </c>
      <c r="Y68" s="45" t="s">
        <v>219</v>
      </c>
      <c r="Z68" s="73">
        <f t="shared" si="651"/>
        <v>0</v>
      </c>
      <c r="AA68" s="73">
        <f t="shared" si="652"/>
        <v>0</v>
      </c>
      <c r="AB68" s="73">
        <f>Z68+AA68</f>
        <v>0</v>
      </c>
      <c r="AC68" s="73">
        <f t="shared" si="653"/>
        <v>0</v>
      </c>
      <c r="AD68" s="73">
        <f t="shared" si="654"/>
        <v>0</v>
      </c>
      <c r="AE68" s="46">
        <f>AC68+AD68</f>
        <v>0</v>
      </c>
      <c r="AF68" s="40">
        <f>AG68+AN68</f>
        <v>0</v>
      </c>
      <c r="AG68" s="40">
        <f>AI68+AJ68+AK68+AL68+AM68</f>
        <v>0</v>
      </c>
      <c r="AH68" s="5"/>
      <c r="AI68" s="9"/>
      <c r="AJ68" s="9"/>
      <c r="AK68" s="9"/>
      <c r="AL68" s="9"/>
      <c r="AM68" s="9"/>
      <c r="AN68" s="40">
        <f>AO68+AP68+AQ68</f>
        <v>0</v>
      </c>
      <c r="AO68" s="9"/>
      <c r="AP68" s="9"/>
      <c r="AQ68" s="9"/>
      <c r="AR68" s="85">
        <f>((AL68+AK68+AJ68)-((V68)*-1))*-1</f>
        <v>0</v>
      </c>
      <c r="AS68" s="85">
        <f>((AO68+AP68)-((W68)*-1))*-1</f>
        <v>0</v>
      </c>
      <c r="AT68" s="45" t="s">
        <v>219</v>
      </c>
      <c r="AU68" s="45" t="s">
        <v>219</v>
      </c>
      <c r="AV68" s="90">
        <v>0</v>
      </c>
      <c r="AW68" s="90">
        <v>0</v>
      </c>
      <c r="AX68" s="90">
        <f>AV68+AW68</f>
        <v>0</v>
      </c>
      <c r="AY68" s="92">
        <f t="shared" si="657"/>
        <v>0</v>
      </c>
      <c r="AZ68" s="92">
        <f t="shared" si="658"/>
        <v>0</v>
      </c>
      <c r="BA68" s="93">
        <f>BB68+BI68</f>
        <v>0</v>
      </c>
      <c r="BB68" s="93">
        <f>BD68+BE68+BF68+BG68+BH68</f>
        <v>0</v>
      </c>
      <c r="BC68" s="94"/>
      <c r="BD68" s="85"/>
      <c r="BE68" s="85"/>
      <c r="BF68" s="85"/>
      <c r="BG68" s="85"/>
      <c r="BH68" s="85"/>
      <c r="BI68" s="93">
        <f>BJ68+BK68+BL68</f>
        <v>0</v>
      </c>
      <c r="BJ68" s="85"/>
      <c r="BK68" s="85"/>
      <c r="BL68" s="85"/>
      <c r="BM68" s="85">
        <f t="shared" si="659"/>
        <v>0</v>
      </c>
      <c r="BN68" s="85">
        <f t="shared" si="660"/>
        <v>0</v>
      </c>
      <c r="BO68" s="45" t="s">
        <v>219</v>
      </c>
      <c r="BP68" s="45" t="s">
        <v>219</v>
      </c>
      <c r="BQ68" s="90">
        <v>0</v>
      </c>
      <c r="BR68" s="90">
        <v>0</v>
      </c>
      <c r="BS68" s="90">
        <f>BQ68+BR68</f>
        <v>0</v>
      </c>
      <c r="BT68" s="93">
        <f>BU68+CB68</f>
        <v>0</v>
      </c>
      <c r="BU68" s="93">
        <f>BW68+BX68+BY68+BZ68+CA68</f>
        <v>0</v>
      </c>
      <c r="BV68" s="94"/>
      <c r="BW68" s="85"/>
      <c r="BX68" s="85"/>
      <c r="BY68" s="85"/>
      <c r="BZ68" s="85"/>
      <c r="CA68" s="85"/>
      <c r="CB68" s="93">
        <f>CC68+CD68+CE68</f>
        <v>0</v>
      </c>
      <c r="CC68" s="85"/>
      <c r="CD68" s="85"/>
      <c r="CE68" s="85"/>
      <c r="CF68" s="85">
        <f t="shared" si="663"/>
        <v>0</v>
      </c>
      <c r="CG68" s="85">
        <f t="shared" si="664"/>
        <v>0</v>
      </c>
      <c r="CH68" s="45" t="s">
        <v>219</v>
      </c>
      <c r="CI68" s="45" t="s">
        <v>219</v>
      </c>
      <c r="CJ68" s="96">
        <v>0</v>
      </c>
      <c r="CK68" s="96">
        <v>0</v>
      </c>
      <c r="CL68" s="96">
        <f>CJ68+CK68</f>
        <v>0</v>
      </c>
      <c r="CM68" s="93">
        <f>CN68+CU68</f>
        <v>0</v>
      </c>
      <c r="CN68" s="93">
        <f>CP68+CQ68+CR68+CS68+CT68</f>
        <v>0</v>
      </c>
      <c r="CO68" s="94"/>
      <c r="CP68" s="85"/>
      <c r="CQ68" s="85"/>
      <c r="CR68" s="85"/>
      <c r="CS68" s="85"/>
      <c r="CT68" s="85"/>
      <c r="CU68" s="93">
        <f>CV68+CW68+CX68</f>
        <v>0</v>
      </c>
      <c r="CV68" s="85"/>
      <c r="CW68" s="85"/>
      <c r="CX68" s="85"/>
      <c r="CY68" s="85">
        <f t="shared" si="667"/>
        <v>0</v>
      </c>
      <c r="CZ68" s="85">
        <f t="shared" si="668"/>
        <v>0</v>
      </c>
      <c r="DA68" s="45" t="s">
        <v>219</v>
      </c>
      <c r="DB68" s="45" t="s">
        <v>219</v>
      </c>
      <c r="DC68" s="96">
        <v>0</v>
      </c>
      <c r="DD68" s="96">
        <v>0</v>
      </c>
      <c r="DE68" s="96">
        <f>DC68+DD68</f>
        <v>0</v>
      </c>
      <c r="DF68" s="93">
        <f>DG68+DN68</f>
        <v>0</v>
      </c>
      <c r="DG68" s="93">
        <f>DI68+DJ68+DK68+DL68+DM68</f>
        <v>0</v>
      </c>
      <c r="DH68" s="94"/>
      <c r="DI68" s="85"/>
      <c r="DJ68" s="85"/>
      <c r="DK68" s="85"/>
      <c r="DL68" s="85"/>
      <c r="DM68" s="85"/>
      <c r="DN68" s="93">
        <f>DO68+DP68+DQ68</f>
        <v>0</v>
      </c>
      <c r="DO68" s="85"/>
      <c r="DP68" s="85"/>
      <c r="DQ68" s="85"/>
      <c r="DR68" s="85">
        <f t="shared" si="671"/>
        <v>0</v>
      </c>
      <c r="DS68" s="85">
        <f t="shared" si="672"/>
        <v>0</v>
      </c>
      <c r="DT68" s="45" t="s">
        <v>219</v>
      </c>
      <c r="DU68" s="45" t="s">
        <v>219</v>
      </c>
      <c r="DV68" s="96">
        <v>0</v>
      </c>
      <c r="DW68" s="96">
        <v>0</v>
      </c>
      <c r="DX68" s="96">
        <f>DV68+DW68</f>
        <v>0</v>
      </c>
      <c r="DY68" s="93">
        <f>DZ68+EG68</f>
        <v>0</v>
      </c>
      <c r="DZ68" s="93">
        <f>EB68+EC68+ED68+EE68+EF68</f>
        <v>0</v>
      </c>
      <c r="EA68" s="94"/>
      <c r="EB68" s="85"/>
      <c r="EC68" s="85"/>
      <c r="ED68" s="85"/>
      <c r="EE68" s="85"/>
      <c r="EF68" s="85"/>
      <c r="EG68" s="93">
        <f t="shared" si="675"/>
        <v>0</v>
      </c>
      <c r="EH68" s="85"/>
      <c r="EI68" s="85"/>
      <c r="EJ68" s="85"/>
      <c r="EK68" s="85">
        <f t="shared" si="676"/>
        <v>0</v>
      </c>
      <c r="EL68" s="85">
        <f t="shared" si="677"/>
        <v>0</v>
      </c>
      <c r="EM68" s="45" t="s">
        <v>219</v>
      </c>
      <c r="EN68" s="45" t="s">
        <v>219</v>
      </c>
      <c r="EO68" s="96">
        <v>0</v>
      </c>
      <c r="EP68" s="96">
        <v>0</v>
      </c>
      <c r="EQ68" s="96">
        <f>EO68+EP68</f>
        <v>0</v>
      </c>
    </row>
    <row r="69" spans="1:147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95</v>
      </c>
      <c r="H69" s="40">
        <f>I69+P69</f>
        <v>20000</v>
      </c>
      <c r="I69" s="40">
        <f>K69+L69+M69+N69+O69</f>
        <v>0</v>
      </c>
      <c r="J69" s="5"/>
      <c r="K69" s="9"/>
      <c r="L69" s="9"/>
      <c r="M69" s="9"/>
      <c r="N69" s="9"/>
      <c r="O69" s="9"/>
      <c r="P69" s="40">
        <f>Q69+R69+S69</f>
        <v>20000</v>
      </c>
      <c r="Q69" s="9">
        <v>20000</v>
      </c>
      <c r="R69" s="9"/>
      <c r="S69" s="9"/>
      <c r="T69" s="68">
        <f>(L69+M69+N69)*-1</f>
        <v>0</v>
      </c>
      <c r="U69" s="68">
        <f>(Q69+R69)*-1</f>
        <v>-20000</v>
      </c>
      <c r="V69" s="9">
        <f t="shared" si="650"/>
        <v>0</v>
      </c>
      <c r="W69" s="9">
        <f t="shared" si="650"/>
        <v>-13000</v>
      </c>
      <c r="X69" s="45" t="s">
        <v>219</v>
      </c>
      <c r="Y69" s="9">
        <v>25931</v>
      </c>
      <c r="Z69" s="73">
        <f t="shared" si="651"/>
        <v>0</v>
      </c>
      <c r="AA69" s="73">
        <f t="shared" si="652"/>
        <v>0</v>
      </c>
      <c r="AB69" s="73">
        <f>Z69+AA69</f>
        <v>0</v>
      </c>
      <c r="AC69" s="73">
        <f t="shared" si="653"/>
        <v>0</v>
      </c>
      <c r="AD69" s="73">
        <f t="shared" si="654"/>
        <v>0</v>
      </c>
      <c r="AE69" s="46">
        <f>AC69+AD69</f>
        <v>0</v>
      </c>
      <c r="AF69" s="40">
        <f>AG69+AN69</f>
        <v>0</v>
      </c>
      <c r="AG69" s="40">
        <f>AI69+AJ69+AK69+AL69+AM69</f>
        <v>0</v>
      </c>
      <c r="AH69" s="5"/>
      <c r="AI69" s="9"/>
      <c r="AJ69" s="9"/>
      <c r="AK69" s="9"/>
      <c r="AL69" s="9"/>
      <c r="AM69" s="9"/>
      <c r="AN69" s="40">
        <f>AO69+AP69+AQ69</f>
        <v>0</v>
      </c>
      <c r="AO69" s="9"/>
      <c r="AP69" s="9"/>
      <c r="AQ69" s="9"/>
      <c r="AR69" s="85">
        <f>((AL69+AK69+AJ69)-((V69)*-1))*-1</f>
        <v>0</v>
      </c>
      <c r="AS69" s="85">
        <f>((AO69+AP69)-((W69)*-1))*-1</f>
        <v>13000</v>
      </c>
      <c r="AT69" s="45" t="s">
        <v>219</v>
      </c>
      <c r="AU69" s="9"/>
      <c r="AV69" s="90">
        <v>0</v>
      </c>
      <c r="AW69" s="90" t="e">
        <f t="shared" si="656"/>
        <v>#DIV/0!</v>
      </c>
      <c r="AX69" s="90" t="e">
        <f>AV69+AW69</f>
        <v>#DIV/0!</v>
      </c>
      <c r="AY69" s="92">
        <f t="shared" si="657"/>
        <v>0</v>
      </c>
      <c r="AZ69" s="92">
        <f t="shared" si="658"/>
        <v>0</v>
      </c>
      <c r="BA69" s="93">
        <f>BB69+BI69</f>
        <v>0</v>
      </c>
      <c r="BB69" s="93">
        <f>BD69+BE69+BF69+BG69+BH69</f>
        <v>0</v>
      </c>
      <c r="BC69" s="94"/>
      <c r="BD69" s="85"/>
      <c r="BE69" s="85"/>
      <c r="BF69" s="85"/>
      <c r="BG69" s="85"/>
      <c r="BH69" s="85"/>
      <c r="BI69" s="93">
        <f>BJ69+BK69+BL69</f>
        <v>0</v>
      </c>
      <c r="BJ69" s="85"/>
      <c r="BK69" s="85"/>
      <c r="BL69" s="85"/>
      <c r="BM69" s="85">
        <f t="shared" si="659"/>
        <v>0</v>
      </c>
      <c r="BN69" s="85">
        <f t="shared" si="660"/>
        <v>0</v>
      </c>
      <c r="BO69" s="45" t="s">
        <v>219</v>
      </c>
      <c r="BP69" s="9"/>
      <c r="BQ69" s="90">
        <v>0</v>
      </c>
      <c r="BR69" s="90" t="e">
        <f t="shared" si="662"/>
        <v>#DIV/0!</v>
      </c>
      <c r="BS69" s="90" t="e">
        <f>BQ69+BR69</f>
        <v>#DIV/0!</v>
      </c>
      <c r="BT69" s="93">
        <f>BU69+CB69</f>
        <v>0</v>
      </c>
      <c r="BU69" s="93">
        <f>BW69+BX69+BY69+BZ69+CA69</f>
        <v>0</v>
      </c>
      <c r="BV69" s="94"/>
      <c r="BW69" s="85"/>
      <c r="BX69" s="85"/>
      <c r="BY69" s="85"/>
      <c r="BZ69" s="85"/>
      <c r="CA69" s="85"/>
      <c r="CB69" s="93">
        <f>CC69+CD69+CE69</f>
        <v>0</v>
      </c>
      <c r="CC69" s="85"/>
      <c r="CD69" s="85"/>
      <c r="CE69" s="85"/>
      <c r="CF69" s="85">
        <f t="shared" si="663"/>
        <v>0</v>
      </c>
      <c r="CG69" s="85">
        <f t="shared" si="664"/>
        <v>0</v>
      </c>
      <c r="CH69" s="45" t="s">
        <v>219</v>
      </c>
      <c r="CI69" s="9"/>
      <c r="CJ69" s="96">
        <v>0</v>
      </c>
      <c r="CK69" s="96" t="e">
        <f t="shared" si="666"/>
        <v>#DIV/0!</v>
      </c>
      <c r="CL69" s="96" t="e">
        <f>CJ69+CK69</f>
        <v>#DIV/0!</v>
      </c>
      <c r="CM69" s="93">
        <f>CN69+CU69</f>
        <v>0</v>
      </c>
      <c r="CN69" s="93">
        <f>CP69+CQ69+CR69+CS69+CT69</f>
        <v>0</v>
      </c>
      <c r="CO69" s="94"/>
      <c r="CP69" s="85"/>
      <c r="CQ69" s="85"/>
      <c r="CR69" s="85"/>
      <c r="CS69" s="85"/>
      <c r="CT69" s="85"/>
      <c r="CU69" s="93">
        <f>CV69+CW69+CX69</f>
        <v>0</v>
      </c>
      <c r="CV69" s="85"/>
      <c r="CW69" s="85"/>
      <c r="CX69" s="85"/>
      <c r="CY69" s="85">
        <f t="shared" si="667"/>
        <v>0</v>
      </c>
      <c r="CZ69" s="85">
        <f t="shared" si="668"/>
        <v>0</v>
      </c>
      <c r="DA69" s="45" t="s">
        <v>219</v>
      </c>
      <c r="DB69" s="9">
        <v>26460</v>
      </c>
      <c r="DC69" s="96">
        <v>0</v>
      </c>
      <c r="DD69" s="96">
        <f t="shared" ref="DD69:DD70" si="680">ROUND(((CW69-CD69)/DB69/10),2)*-1</f>
        <v>0</v>
      </c>
      <c r="DE69" s="96">
        <f>DC69+DD69</f>
        <v>0</v>
      </c>
      <c r="DF69" s="93">
        <f>DG69+DN69</f>
        <v>0</v>
      </c>
      <c r="DG69" s="93">
        <f>DI69+DJ69+DK69+DL69+DM69</f>
        <v>0</v>
      </c>
      <c r="DH69" s="94"/>
      <c r="DI69" s="85"/>
      <c r="DJ69" s="85"/>
      <c r="DK69" s="85"/>
      <c r="DL69" s="85"/>
      <c r="DM69" s="85"/>
      <c r="DN69" s="93">
        <f>DO69+DP69+DQ69</f>
        <v>0</v>
      </c>
      <c r="DO69" s="85"/>
      <c r="DP69" s="85"/>
      <c r="DQ69" s="85"/>
      <c r="DR69" s="85">
        <f t="shared" si="671"/>
        <v>0</v>
      </c>
      <c r="DS69" s="85">
        <f t="shared" si="672"/>
        <v>0</v>
      </c>
      <c r="DT69" s="45" t="s">
        <v>219</v>
      </c>
      <c r="DU69" s="9"/>
      <c r="DV69" s="96">
        <v>0</v>
      </c>
      <c r="DW69" s="96" t="e">
        <f t="shared" ref="DW69:DW70" si="681">ROUND(((DP69-CW69)/DU69/10),2)*-1</f>
        <v>#DIV/0!</v>
      </c>
      <c r="DX69" s="96" t="e">
        <f>DV69+DW69</f>
        <v>#DIV/0!</v>
      </c>
      <c r="DY69" s="93">
        <f>DZ69+EG69</f>
        <v>0</v>
      </c>
      <c r="DZ69" s="93">
        <f>EB69+EC69+ED69+EE69+EF69</f>
        <v>0</v>
      </c>
      <c r="EA69" s="94"/>
      <c r="EB69" s="85"/>
      <c r="EC69" s="85"/>
      <c r="ED69" s="85"/>
      <c r="EE69" s="85"/>
      <c r="EF69" s="85"/>
      <c r="EG69" s="93">
        <f t="shared" si="675"/>
        <v>0</v>
      </c>
      <c r="EH69" s="85"/>
      <c r="EI69" s="85"/>
      <c r="EJ69" s="85"/>
      <c r="EK69" s="85">
        <f t="shared" si="676"/>
        <v>0</v>
      </c>
      <c r="EL69" s="85">
        <f t="shared" si="677"/>
        <v>0</v>
      </c>
      <c r="EM69" s="45" t="s">
        <v>219</v>
      </c>
      <c r="EN69" s="9"/>
      <c r="EO69" s="96">
        <v>0</v>
      </c>
      <c r="EP69" s="96" t="e">
        <f t="shared" ref="EP69:EP70" si="682">ROUND(((EI69-DP69)/EN69/10),2)*-1</f>
        <v>#DIV/0!</v>
      </c>
      <c r="EQ69" s="96" t="e">
        <f>EO69+EP69</f>
        <v>#DIV/0!</v>
      </c>
    </row>
    <row r="70" spans="1:147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95</v>
      </c>
      <c r="H70" s="40">
        <f>I70+P70</f>
        <v>15000</v>
      </c>
      <c r="I70" s="40">
        <f>K70+L70+M70+N70+O70</f>
        <v>0</v>
      </c>
      <c r="J70" s="5"/>
      <c r="K70" s="9"/>
      <c r="L70" s="9"/>
      <c r="M70" s="9"/>
      <c r="N70" s="9"/>
      <c r="O70" s="9"/>
      <c r="P70" s="40">
        <f>Q70+R70+S70</f>
        <v>15000</v>
      </c>
      <c r="Q70" s="9">
        <v>15000</v>
      </c>
      <c r="R70" s="9"/>
      <c r="S70" s="9"/>
      <c r="T70" s="68">
        <f>(L70+M70+N70)*-1</f>
        <v>0</v>
      </c>
      <c r="U70" s="68">
        <f>(Q70+R70)*-1</f>
        <v>-15000</v>
      </c>
      <c r="V70" s="9">
        <f t="shared" si="650"/>
        <v>0</v>
      </c>
      <c r="W70" s="9">
        <f t="shared" si="650"/>
        <v>-9750</v>
      </c>
      <c r="X70" s="9">
        <v>41481</v>
      </c>
      <c r="Y70" s="9">
        <v>23391</v>
      </c>
      <c r="Z70" s="73">
        <f t="shared" si="651"/>
        <v>0</v>
      </c>
      <c r="AA70" s="73">
        <f t="shared" si="652"/>
        <v>0</v>
      </c>
      <c r="AB70" s="73">
        <f>Z70+AA70</f>
        <v>0</v>
      </c>
      <c r="AC70" s="73">
        <f t="shared" si="653"/>
        <v>0</v>
      </c>
      <c r="AD70" s="73">
        <f t="shared" si="654"/>
        <v>0</v>
      </c>
      <c r="AE70" s="46">
        <f>AC70+AD70</f>
        <v>0</v>
      </c>
      <c r="AF70" s="40">
        <f>AG70+AN70</f>
        <v>0</v>
      </c>
      <c r="AG70" s="40">
        <f>AI70+AJ70+AK70+AL70+AM70</f>
        <v>0</v>
      </c>
      <c r="AH70" s="5"/>
      <c r="AI70" s="9"/>
      <c r="AJ70" s="9"/>
      <c r="AK70" s="9"/>
      <c r="AL70" s="9"/>
      <c r="AM70" s="9"/>
      <c r="AN70" s="40">
        <f>AO70+AP70+AQ70</f>
        <v>0</v>
      </c>
      <c r="AO70" s="9"/>
      <c r="AP70" s="9"/>
      <c r="AQ70" s="9"/>
      <c r="AR70" s="85">
        <f>((AL70+AK70+AJ70)-((V70)*-1))*-1</f>
        <v>0</v>
      </c>
      <c r="AS70" s="85">
        <f>((AO70+AP70)-((W70)*-1))*-1</f>
        <v>9750</v>
      </c>
      <c r="AT70" s="9"/>
      <c r="AU70" s="9"/>
      <c r="AV70" s="90" t="e">
        <f t="shared" si="655"/>
        <v>#DIV/0!</v>
      </c>
      <c r="AW70" s="90" t="e">
        <f t="shared" si="656"/>
        <v>#DIV/0!</v>
      </c>
      <c r="AX70" s="90" t="e">
        <f>AV70+AW70</f>
        <v>#DIV/0!</v>
      </c>
      <c r="AY70" s="92">
        <f t="shared" si="657"/>
        <v>0</v>
      </c>
      <c r="AZ70" s="92">
        <f t="shared" si="658"/>
        <v>0</v>
      </c>
      <c r="BA70" s="93">
        <f>BB70+BI70</f>
        <v>0</v>
      </c>
      <c r="BB70" s="93">
        <f>BD70+BE70+BF70+BG70+BH70</f>
        <v>0</v>
      </c>
      <c r="BC70" s="94"/>
      <c r="BD70" s="85"/>
      <c r="BE70" s="85"/>
      <c r="BF70" s="85"/>
      <c r="BG70" s="85"/>
      <c r="BH70" s="85"/>
      <c r="BI70" s="93">
        <f>BJ70+BK70+BL70</f>
        <v>0</v>
      </c>
      <c r="BJ70" s="85"/>
      <c r="BK70" s="85"/>
      <c r="BL70" s="85"/>
      <c r="BM70" s="85">
        <f t="shared" si="659"/>
        <v>0</v>
      </c>
      <c r="BN70" s="85">
        <f t="shared" si="660"/>
        <v>0</v>
      </c>
      <c r="BO70" s="9"/>
      <c r="BP70" s="9"/>
      <c r="BQ70" s="90" t="e">
        <f t="shared" si="661"/>
        <v>#DIV/0!</v>
      </c>
      <c r="BR70" s="90" t="e">
        <f t="shared" si="662"/>
        <v>#DIV/0!</v>
      </c>
      <c r="BS70" s="90" t="e">
        <f>BQ70+BR70</f>
        <v>#DIV/0!</v>
      </c>
      <c r="BT70" s="93">
        <f>BU70+CB70</f>
        <v>0</v>
      </c>
      <c r="BU70" s="93">
        <f>BW70+BX70+BY70+BZ70+CA70</f>
        <v>0</v>
      </c>
      <c r="BV70" s="94"/>
      <c r="BW70" s="85"/>
      <c r="BX70" s="85"/>
      <c r="BY70" s="85"/>
      <c r="BZ70" s="85"/>
      <c r="CA70" s="85"/>
      <c r="CB70" s="93">
        <f>CC70+CD70+CE70</f>
        <v>0</v>
      </c>
      <c r="CC70" s="85"/>
      <c r="CD70" s="85"/>
      <c r="CE70" s="85"/>
      <c r="CF70" s="85">
        <f t="shared" si="663"/>
        <v>0</v>
      </c>
      <c r="CG70" s="85">
        <f t="shared" si="664"/>
        <v>0</v>
      </c>
      <c r="CH70" s="9"/>
      <c r="CI70" s="9"/>
      <c r="CJ70" s="96" t="e">
        <f t="shared" si="665"/>
        <v>#DIV/0!</v>
      </c>
      <c r="CK70" s="96" t="e">
        <f t="shared" si="666"/>
        <v>#DIV/0!</v>
      </c>
      <c r="CL70" s="96" t="e">
        <f>CJ70+CK70</f>
        <v>#DIV/0!</v>
      </c>
      <c r="CM70" s="93">
        <f>CN70+CU70</f>
        <v>0</v>
      </c>
      <c r="CN70" s="93">
        <f>CP70+CQ70+CR70+CS70+CT70</f>
        <v>0</v>
      </c>
      <c r="CO70" s="94"/>
      <c r="CP70" s="85"/>
      <c r="CQ70" s="85"/>
      <c r="CR70" s="85"/>
      <c r="CS70" s="85"/>
      <c r="CT70" s="85"/>
      <c r="CU70" s="93">
        <f>CV70+CW70+CX70</f>
        <v>0</v>
      </c>
      <c r="CV70" s="85"/>
      <c r="CW70" s="85"/>
      <c r="CX70" s="85"/>
      <c r="CY70" s="85">
        <f t="shared" si="667"/>
        <v>0</v>
      </c>
      <c r="CZ70" s="85">
        <f t="shared" si="668"/>
        <v>0</v>
      </c>
      <c r="DA70" s="9">
        <v>42328</v>
      </c>
      <c r="DB70" s="9">
        <v>23868</v>
      </c>
      <c r="DC70" s="96">
        <f t="shared" ref="DC70" si="683">ROUND(((CR70+CS70)-(BY70+BZ70))/DA70/10,2)*-1</f>
        <v>0</v>
      </c>
      <c r="DD70" s="96">
        <f t="shared" si="680"/>
        <v>0</v>
      </c>
      <c r="DE70" s="96">
        <f>DC70+DD70</f>
        <v>0</v>
      </c>
      <c r="DF70" s="93">
        <f>DG70+DN70</f>
        <v>0</v>
      </c>
      <c r="DG70" s="93">
        <f>DI70+DJ70+DK70+DL70+DM70</f>
        <v>0</v>
      </c>
      <c r="DH70" s="94"/>
      <c r="DI70" s="85"/>
      <c r="DJ70" s="85"/>
      <c r="DK70" s="85"/>
      <c r="DL70" s="85"/>
      <c r="DM70" s="85"/>
      <c r="DN70" s="93">
        <f>DO70+DP70+DQ70</f>
        <v>0</v>
      </c>
      <c r="DO70" s="85"/>
      <c r="DP70" s="85"/>
      <c r="DQ70" s="85"/>
      <c r="DR70" s="85">
        <f t="shared" si="671"/>
        <v>0</v>
      </c>
      <c r="DS70" s="85">
        <f t="shared" si="672"/>
        <v>0</v>
      </c>
      <c r="DT70" s="9"/>
      <c r="DU70" s="9"/>
      <c r="DV70" s="96" t="e">
        <f t="shared" ref="DV70" si="684">ROUND(((DK70+DL70)-(CR70+CS70))/DT70/10,2)*-1</f>
        <v>#DIV/0!</v>
      </c>
      <c r="DW70" s="96" t="e">
        <f t="shared" si="681"/>
        <v>#DIV/0!</v>
      </c>
      <c r="DX70" s="96" t="e">
        <f>DV70+DW70</f>
        <v>#DIV/0!</v>
      </c>
      <c r="DY70" s="93">
        <f>DZ70+EG70</f>
        <v>0</v>
      </c>
      <c r="DZ70" s="93">
        <f>EB70+EC70+ED70+EE70+EF70</f>
        <v>0</v>
      </c>
      <c r="EA70" s="94"/>
      <c r="EB70" s="85"/>
      <c r="EC70" s="85"/>
      <c r="ED70" s="85"/>
      <c r="EE70" s="85"/>
      <c r="EF70" s="85"/>
      <c r="EG70" s="93">
        <f t="shared" si="675"/>
        <v>0</v>
      </c>
      <c r="EH70" s="85"/>
      <c r="EI70" s="85"/>
      <c r="EJ70" s="85"/>
      <c r="EK70" s="85">
        <f t="shared" si="676"/>
        <v>0</v>
      </c>
      <c r="EL70" s="85">
        <f t="shared" si="677"/>
        <v>0</v>
      </c>
      <c r="EM70" s="9"/>
      <c r="EN70" s="9"/>
      <c r="EO70" s="96" t="e">
        <f t="shared" ref="EO70" si="685">ROUND(((ED70+EE70)-(DK70+DL70))/EM70/10,2)*-1</f>
        <v>#DIV/0!</v>
      </c>
      <c r="EP70" s="96" t="e">
        <f t="shared" si="682"/>
        <v>#DIV/0!</v>
      </c>
      <c r="EQ70" s="96" t="e">
        <f>EO70+EP70</f>
        <v>#DIV/0!</v>
      </c>
    </row>
    <row r="71" spans="1:147" x14ac:dyDescent="0.25">
      <c r="A71" s="29"/>
      <c r="B71" s="30"/>
      <c r="C71" s="31"/>
      <c r="D71" s="32" t="s">
        <v>159</v>
      </c>
      <c r="E71" s="30"/>
      <c r="F71" s="30"/>
      <c r="G71" s="31"/>
      <c r="H71" s="33">
        <f t="shared" ref="H71:AE71" si="686">SUBTOTAL(9,H67:H70)</f>
        <v>350000</v>
      </c>
      <c r="I71" s="33">
        <f t="shared" si="686"/>
        <v>0</v>
      </c>
      <c r="J71" s="33">
        <f t="shared" si="686"/>
        <v>0</v>
      </c>
      <c r="K71" s="33">
        <f t="shared" si="686"/>
        <v>0</v>
      </c>
      <c r="L71" s="33">
        <f t="shared" si="686"/>
        <v>0</v>
      </c>
      <c r="M71" s="33">
        <f t="shared" si="686"/>
        <v>0</v>
      </c>
      <c r="N71" s="33">
        <f t="shared" si="686"/>
        <v>0</v>
      </c>
      <c r="O71" s="33">
        <f t="shared" si="686"/>
        <v>0</v>
      </c>
      <c r="P71" s="33">
        <f t="shared" si="686"/>
        <v>350000</v>
      </c>
      <c r="Q71" s="33">
        <f t="shared" si="686"/>
        <v>50000</v>
      </c>
      <c r="R71" s="33">
        <f t="shared" si="686"/>
        <v>300000</v>
      </c>
      <c r="S71" s="33">
        <f t="shared" si="686"/>
        <v>0</v>
      </c>
      <c r="T71" s="33">
        <f t="shared" si="686"/>
        <v>0</v>
      </c>
      <c r="U71" s="33">
        <f t="shared" si="686"/>
        <v>-350000</v>
      </c>
      <c r="V71" s="33">
        <f t="shared" si="686"/>
        <v>0</v>
      </c>
      <c r="W71" s="33">
        <f t="shared" si="686"/>
        <v>-227500</v>
      </c>
      <c r="X71" s="33">
        <f t="shared" si="686"/>
        <v>96873</v>
      </c>
      <c r="Y71" s="33">
        <f t="shared" si="686"/>
        <v>78922</v>
      </c>
      <c r="Z71" s="47">
        <f t="shared" si="686"/>
        <v>0</v>
      </c>
      <c r="AA71" s="47">
        <f t="shared" si="686"/>
        <v>-0.84</v>
      </c>
      <c r="AB71" s="47">
        <f t="shared" si="686"/>
        <v>-0.84</v>
      </c>
      <c r="AC71" s="47">
        <f t="shared" si="686"/>
        <v>0</v>
      </c>
      <c r="AD71" s="47">
        <f t="shared" si="686"/>
        <v>-0.55000000000000004</v>
      </c>
      <c r="AE71" s="47">
        <f t="shared" si="686"/>
        <v>-0.55000000000000004</v>
      </c>
      <c r="AF71" s="33">
        <f t="shared" ref="AF71:AX71" si="687">SUBTOTAL(9,AF67:AF70)</f>
        <v>0</v>
      </c>
      <c r="AG71" s="33">
        <f t="shared" si="687"/>
        <v>0</v>
      </c>
      <c r="AH71" s="33">
        <f t="shared" si="687"/>
        <v>0</v>
      </c>
      <c r="AI71" s="33">
        <f t="shared" si="687"/>
        <v>0</v>
      </c>
      <c r="AJ71" s="33">
        <f t="shared" si="687"/>
        <v>0</v>
      </c>
      <c r="AK71" s="33">
        <f t="shared" si="687"/>
        <v>0</v>
      </c>
      <c r="AL71" s="33">
        <f t="shared" si="687"/>
        <v>0</v>
      </c>
      <c r="AM71" s="33">
        <f t="shared" si="687"/>
        <v>0</v>
      </c>
      <c r="AN71" s="33">
        <f t="shared" si="687"/>
        <v>0</v>
      </c>
      <c r="AO71" s="33">
        <f t="shared" si="687"/>
        <v>0</v>
      </c>
      <c r="AP71" s="33">
        <f t="shared" si="687"/>
        <v>0</v>
      </c>
      <c r="AQ71" s="33">
        <f t="shared" si="687"/>
        <v>0</v>
      </c>
      <c r="AR71" s="33">
        <f t="shared" si="687"/>
        <v>0</v>
      </c>
      <c r="AS71" s="33">
        <f t="shared" si="687"/>
        <v>227500</v>
      </c>
      <c r="AT71" s="33">
        <f t="shared" si="687"/>
        <v>0</v>
      </c>
      <c r="AU71" s="33">
        <f t="shared" si="687"/>
        <v>0</v>
      </c>
      <c r="AV71" s="47" t="e">
        <f t="shared" si="687"/>
        <v>#DIV/0!</v>
      </c>
      <c r="AW71" s="47" t="e">
        <f t="shared" si="687"/>
        <v>#DIV/0!</v>
      </c>
      <c r="AX71" s="47" t="e">
        <f t="shared" si="687"/>
        <v>#DIV/0!</v>
      </c>
      <c r="AY71"/>
      <c r="AZ71"/>
      <c r="BA71" s="33">
        <f t="shared" ref="BA71:BS71" si="688">SUBTOTAL(9,BA67:BA70)</f>
        <v>0</v>
      </c>
      <c r="BB71" s="33">
        <f t="shared" si="688"/>
        <v>0</v>
      </c>
      <c r="BC71" s="33">
        <f t="shared" si="688"/>
        <v>0</v>
      </c>
      <c r="BD71" s="33">
        <f t="shared" si="688"/>
        <v>0</v>
      </c>
      <c r="BE71" s="33">
        <f t="shared" si="688"/>
        <v>0</v>
      </c>
      <c r="BF71" s="33">
        <f t="shared" si="688"/>
        <v>0</v>
      </c>
      <c r="BG71" s="33">
        <f t="shared" si="688"/>
        <v>0</v>
      </c>
      <c r="BH71" s="33">
        <f t="shared" si="688"/>
        <v>0</v>
      </c>
      <c r="BI71" s="33">
        <f t="shared" si="688"/>
        <v>0</v>
      </c>
      <c r="BJ71" s="33">
        <f t="shared" si="688"/>
        <v>0</v>
      </c>
      <c r="BK71" s="33">
        <f t="shared" si="688"/>
        <v>0</v>
      </c>
      <c r="BL71" s="33">
        <f t="shared" si="688"/>
        <v>0</v>
      </c>
      <c r="BM71" s="33">
        <f t="shared" si="688"/>
        <v>0</v>
      </c>
      <c r="BN71" s="33">
        <f t="shared" si="688"/>
        <v>0</v>
      </c>
      <c r="BO71" s="33">
        <f t="shared" si="688"/>
        <v>0</v>
      </c>
      <c r="BP71" s="33">
        <f t="shared" si="688"/>
        <v>0</v>
      </c>
      <c r="BQ71" s="47" t="e">
        <f t="shared" si="688"/>
        <v>#DIV/0!</v>
      </c>
      <c r="BR71" s="47" t="e">
        <f t="shared" si="688"/>
        <v>#DIV/0!</v>
      </c>
      <c r="BS71" s="47" t="e">
        <f t="shared" si="688"/>
        <v>#DIV/0!</v>
      </c>
      <c r="BT71" s="33">
        <f t="shared" ref="BT71:CL71" si="689">SUBTOTAL(9,BT67:BT70)</f>
        <v>0</v>
      </c>
      <c r="BU71" s="33">
        <f t="shared" si="689"/>
        <v>0</v>
      </c>
      <c r="BV71" s="33">
        <f t="shared" si="689"/>
        <v>0</v>
      </c>
      <c r="BW71" s="33">
        <f t="shared" si="689"/>
        <v>0</v>
      </c>
      <c r="BX71" s="33">
        <f t="shared" si="689"/>
        <v>0</v>
      </c>
      <c r="BY71" s="33">
        <f t="shared" si="689"/>
        <v>0</v>
      </c>
      <c r="BZ71" s="33">
        <f t="shared" si="689"/>
        <v>0</v>
      </c>
      <c r="CA71" s="33">
        <f t="shared" si="689"/>
        <v>0</v>
      </c>
      <c r="CB71" s="33">
        <f t="shared" si="689"/>
        <v>0</v>
      </c>
      <c r="CC71" s="33">
        <f t="shared" si="689"/>
        <v>0</v>
      </c>
      <c r="CD71" s="33">
        <f t="shared" si="689"/>
        <v>0</v>
      </c>
      <c r="CE71" s="33">
        <f t="shared" si="689"/>
        <v>0</v>
      </c>
      <c r="CF71" s="33">
        <f t="shared" si="689"/>
        <v>0</v>
      </c>
      <c r="CG71" s="33">
        <f t="shared" si="689"/>
        <v>0</v>
      </c>
      <c r="CH71" s="33">
        <f t="shared" si="689"/>
        <v>0</v>
      </c>
      <c r="CI71" s="33">
        <f t="shared" si="689"/>
        <v>0</v>
      </c>
      <c r="CJ71" s="60" t="e">
        <f t="shared" si="689"/>
        <v>#DIV/0!</v>
      </c>
      <c r="CK71" s="60" t="e">
        <f t="shared" si="689"/>
        <v>#DIV/0!</v>
      </c>
      <c r="CL71" s="60" t="e">
        <f t="shared" si="689"/>
        <v>#DIV/0!</v>
      </c>
      <c r="CM71" s="33">
        <f t="shared" ref="CM71:DE71" si="690">SUBTOTAL(9,CM67:CM70)</f>
        <v>0</v>
      </c>
      <c r="CN71" s="33">
        <f t="shared" si="690"/>
        <v>0</v>
      </c>
      <c r="CO71" s="33">
        <f t="shared" si="690"/>
        <v>0</v>
      </c>
      <c r="CP71" s="33">
        <f t="shared" si="690"/>
        <v>0</v>
      </c>
      <c r="CQ71" s="33">
        <f t="shared" si="690"/>
        <v>0</v>
      </c>
      <c r="CR71" s="33">
        <f t="shared" si="690"/>
        <v>0</v>
      </c>
      <c r="CS71" s="33">
        <f t="shared" si="690"/>
        <v>0</v>
      </c>
      <c r="CT71" s="33">
        <f t="shared" si="690"/>
        <v>0</v>
      </c>
      <c r="CU71" s="33">
        <f t="shared" si="690"/>
        <v>0</v>
      </c>
      <c r="CV71" s="33">
        <f t="shared" si="690"/>
        <v>0</v>
      </c>
      <c r="CW71" s="33">
        <f t="shared" si="690"/>
        <v>0</v>
      </c>
      <c r="CX71" s="33">
        <f t="shared" si="690"/>
        <v>0</v>
      </c>
      <c r="CY71" s="33">
        <f t="shared" si="690"/>
        <v>0</v>
      </c>
      <c r="CZ71" s="33">
        <f t="shared" si="690"/>
        <v>0</v>
      </c>
      <c r="DA71" s="33">
        <f t="shared" si="690"/>
        <v>98395</v>
      </c>
      <c r="DB71" s="33">
        <f t="shared" si="690"/>
        <v>77458</v>
      </c>
      <c r="DC71" s="60">
        <f t="shared" si="690"/>
        <v>0</v>
      </c>
      <c r="DD71" s="60">
        <f t="shared" si="690"/>
        <v>0</v>
      </c>
      <c r="DE71" s="60">
        <f t="shared" si="690"/>
        <v>0</v>
      </c>
      <c r="DF71" s="33">
        <f t="shared" ref="DF71:DX71" si="691">SUBTOTAL(9,DF67:DF70)</f>
        <v>0</v>
      </c>
      <c r="DG71" s="33">
        <f t="shared" si="691"/>
        <v>0</v>
      </c>
      <c r="DH71" s="33">
        <f t="shared" si="691"/>
        <v>0</v>
      </c>
      <c r="DI71" s="33">
        <f t="shared" si="691"/>
        <v>0</v>
      </c>
      <c r="DJ71" s="33">
        <f t="shared" si="691"/>
        <v>0</v>
      </c>
      <c r="DK71" s="33">
        <f t="shared" si="691"/>
        <v>0</v>
      </c>
      <c r="DL71" s="33">
        <f t="shared" si="691"/>
        <v>0</v>
      </c>
      <c r="DM71" s="33">
        <f t="shared" si="691"/>
        <v>0</v>
      </c>
      <c r="DN71" s="33">
        <f t="shared" si="691"/>
        <v>0</v>
      </c>
      <c r="DO71" s="33">
        <f t="shared" si="691"/>
        <v>0</v>
      </c>
      <c r="DP71" s="33">
        <f t="shared" si="691"/>
        <v>0</v>
      </c>
      <c r="DQ71" s="33">
        <f t="shared" si="691"/>
        <v>0</v>
      </c>
      <c r="DR71" s="33">
        <f t="shared" si="691"/>
        <v>0</v>
      </c>
      <c r="DS71" s="33">
        <f t="shared" si="691"/>
        <v>0</v>
      </c>
      <c r="DT71" s="33">
        <f t="shared" si="691"/>
        <v>0</v>
      </c>
      <c r="DU71" s="33">
        <f t="shared" si="691"/>
        <v>0</v>
      </c>
      <c r="DV71" s="60" t="e">
        <f t="shared" si="691"/>
        <v>#DIV/0!</v>
      </c>
      <c r="DW71" s="60" t="e">
        <f t="shared" si="691"/>
        <v>#DIV/0!</v>
      </c>
      <c r="DX71" s="60" t="e">
        <f t="shared" si="691"/>
        <v>#DIV/0!</v>
      </c>
      <c r="DY71" s="33">
        <f t="shared" ref="DY71:EQ71" si="692">SUBTOTAL(9,DY67:DY70)</f>
        <v>0</v>
      </c>
      <c r="DZ71" s="33">
        <f t="shared" si="692"/>
        <v>0</v>
      </c>
      <c r="EA71" s="33">
        <f t="shared" si="692"/>
        <v>0</v>
      </c>
      <c r="EB71" s="33">
        <f t="shared" si="692"/>
        <v>0</v>
      </c>
      <c r="EC71" s="33">
        <f t="shared" si="692"/>
        <v>0</v>
      </c>
      <c r="ED71" s="33">
        <f t="shared" si="692"/>
        <v>0</v>
      </c>
      <c r="EE71" s="33">
        <f t="shared" si="692"/>
        <v>0</v>
      </c>
      <c r="EF71" s="33">
        <f t="shared" si="692"/>
        <v>0</v>
      </c>
      <c r="EG71" s="33">
        <f t="shared" si="692"/>
        <v>0</v>
      </c>
      <c r="EH71" s="33">
        <f t="shared" si="692"/>
        <v>0</v>
      </c>
      <c r="EI71" s="33">
        <f t="shared" si="692"/>
        <v>0</v>
      </c>
      <c r="EJ71" s="33">
        <f t="shared" si="692"/>
        <v>0</v>
      </c>
      <c r="EK71" s="33">
        <f t="shared" si="692"/>
        <v>0</v>
      </c>
      <c r="EL71" s="33">
        <f t="shared" si="692"/>
        <v>0</v>
      </c>
      <c r="EM71" s="33">
        <f t="shared" si="692"/>
        <v>0</v>
      </c>
      <c r="EN71" s="33">
        <f t="shared" si="692"/>
        <v>0</v>
      </c>
      <c r="EO71" s="60" t="e">
        <f t="shared" si="692"/>
        <v>#DIV/0!</v>
      </c>
      <c r="EP71" s="60" t="e">
        <f t="shared" si="692"/>
        <v>#DIV/0!</v>
      </c>
      <c r="EQ71" s="60" t="e">
        <f t="shared" si="692"/>
        <v>#DIV/0!</v>
      </c>
    </row>
    <row r="72" spans="1:147" x14ac:dyDescent="0.25">
      <c r="A72" s="25">
        <v>1425</v>
      </c>
      <c r="B72" s="6">
        <v>600010023</v>
      </c>
      <c r="C72" s="26">
        <v>62237039</v>
      </c>
      <c r="D72" s="27" t="s">
        <v>36</v>
      </c>
      <c r="E72" s="6">
        <v>3122</v>
      </c>
      <c r="F72" s="6" t="s">
        <v>18</v>
      </c>
      <c r="G72" s="6" t="s">
        <v>19</v>
      </c>
      <c r="H72" s="40">
        <f>I72+P72</f>
        <v>128000</v>
      </c>
      <c r="I72" s="40">
        <f>K72+L72+M72+N72+O72</f>
        <v>128000</v>
      </c>
      <c r="J72" s="5"/>
      <c r="K72" s="9"/>
      <c r="L72" s="9">
        <v>48000</v>
      </c>
      <c r="M72" s="9">
        <v>80000</v>
      </c>
      <c r="N72" s="9"/>
      <c r="O72" s="9"/>
      <c r="P72" s="40">
        <f>Q72+R72+S72</f>
        <v>0</v>
      </c>
      <c r="Q72" s="9"/>
      <c r="R72" s="9"/>
      <c r="S72" s="9"/>
      <c r="T72" s="68">
        <f>(L72+M72+N72)*-1</f>
        <v>-128000</v>
      </c>
      <c r="U72" s="68">
        <f>(Q72+R72)*-1</f>
        <v>0</v>
      </c>
      <c r="V72" s="9">
        <f t="shared" ref="V72:W75" si="693">ROUND(T72*0.65,0)</f>
        <v>-83200</v>
      </c>
      <c r="W72" s="9">
        <f t="shared" si="693"/>
        <v>0</v>
      </c>
      <c r="X72" s="9">
        <v>55392</v>
      </c>
      <c r="Y72" s="9">
        <v>29600</v>
      </c>
      <c r="Z72" s="73">
        <f t="shared" ref="Z72:Z75" si="694">IF(T72=0,0,ROUND((T72+L72)/X72/12,2))</f>
        <v>-0.12</v>
      </c>
      <c r="AA72" s="73">
        <f t="shared" ref="AA72:AA75" si="695">IF(U72=0,0,ROUND((U72+Q72)/Y72/12,2))</f>
        <v>0</v>
      </c>
      <c r="AB72" s="73">
        <f>Z72+AA72</f>
        <v>-0.12</v>
      </c>
      <c r="AC72" s="73">
        <f t="shared" ref="AC72:AC75" si="696">ROUND(Z72*0.65,2)</f>
        <v>-0.08</v>
      </c>
      <c r="AD72" s="73">
        <f t="shared" ref="AD72:AD75" si="697">ROUND(AA72*0.65,2)</f>
        <v>0</v>
      </c>
      <c r="AE72" s="46">
        <f>AC72+AD72</f>
        <v>-0.08</v>
      </c>
      <c r="AF72" s="40">
        <f>AG72+AN72</f>
        <v>0</v>
      </c>
      <c r="AG72" s="40">
        <f>AI72+AJ72+AK72+AL72+AM72</f>
        <v>0</v>
      </c>
      <c r="AH72" s="5"/>
      <c r="AI72" s="9"/>
      <c r="AJ72" s="9"/>
      <c r="AK72" s="9"/>
      <c r="AL72" s="9"/>
      <c r="AM72" s="9"/>
      <c r="AN72" s="40">
        <f>AO72+AP72+AQ72</f>
        <v>0</v>
      </c>
      <c r="AO72" s="9"/>
      <c r="AP72" s="9"/>
      <c r="AQ72" s="9"/>
      <c r="AR72" s="85">
        <f>((AL72+AK72+AJ72)-((V72)*-1))*-1</f>
        <v>83200</v>
      </c>
      <c r="AS72" s="85">
        <f>((AO72+AP72)-((W72)*-1))*-1</f>
        <v>0</v>
      </c>
      <c r="AT72" s="9"/>
      <c r="AU72" s="9"/>
      <c r="AV72" s="90" t="e">
        <f t="shared" ref="AV72:AV75" si="698">ROUND((AY72/AT72/10)+(AC72),2)*-1</f>
        <v>#DIV/0!</v>
      </c>
      <c r="AW72" s="90" t="e">
        <f t="shared" ref="AW72:AW75" si="699">ROUND((AZ72/AU72/10)+AD72,2)*-1</f>
        <v>#DIV/0!</v>
      </c>
      <c r="AX72" s="90" t="e">
        <f>AV72+AW72</f>
        <v>#DIV/0!</v>
      </c>
      <c r="AY72" s="92">
        <f t="shared" ref="AY72:AY75" si="700">AK72+AL72</f>
        <v>0</v>
      </c>
      <c r="AZ72" s="92">
        <f t="shared" ref="AZ72:AZ75" si="701">AP72</f>
        <v>0</v>
      </c>
      <c r="BA72" s="93">
        <f>BB72+BI72</f>
        <v>0</v>
      </c>
      <c r="BB72" s="93">
        <f>BD72+BE72+BF72+BG72+BH72</f>
        <v>0</v>
      </c>
      <c r="BC72" s="94"/>
      <c r="BD72" s="85"/>
      <c r="BE72" s="85"/>
      <c r="BF72" s="85"/>
      <c r="BG72" s="85"/>
      <c r="BH72" s="85"/>
      <c r="BI72" s="93">
        <f>BJ72+BK72+BL72</f>
        <v>0</v>
      </c>
      <c r="BJ72" s="85"/>
      <c r="BK72" s="85"/>
      <c r="BL72" s="85"/>
      <c r="BM72" s="85">
        <f t="shared" ref="BM72:BM75" si="702">(BE72+BF72+BG72)-(AJ72+AK72+AL72)</f>
        <v>0</v>
      </c>
      <c r="BN72" s="85">
        <f t="shared" ref="BN72:BN75" si="703">(BJ72+BK72)-(AO72+AP72)</f>
        <v>0</v>
      </c>
      <c r="BO72" s="9"/>
      <c r="BP72" s="9"/>
      <c r="BQ72" s="90" t="e">
        <f t="shared" ref="BQ72:BQ75" si="704">ROUND(((BF72+BG72)-(AK72+AL72))/BO72/10,2)*-1</f>
        <v>#DIV/0!</v>
      </c>
      <c r="BR72" s="90" t="e">
        <f t="shared" ref="BR72:BR75" si="705">ROUND(((BK72-AP72)/BP72/10),2)*-1</f>
        <v>#DIV/0!</v>
      </c>
      <c r="BS72" s="90" t="e">
        <f>BQ72+BR72</f>
        <v>#DIV/0!</v>
      </c>
      <c r="BT72" s="93">
        <f>BU72+CB72</f>
        <v>0</v>
      </c>
      <c r="BU72" s="93">
        <f>BW72+BX72+BY72+BZ72+CA72</f>
        <v>0</v>
      </c>
      <c r="BV72" s="81"/>
      <c r="BW72" s="82"/>
      <c r="BX72" s="82"/>
      <c r="BY72" s="82"/>
      <c r="BZ72" s="82"/>
      <c r="CA72" s="82"/>
      <c r="CB72" s="40">
        <f t="shared" ref="CB72:CB75" si="706">CC72+CD72+CE72</f>
        <v>0</v>
      </c>
      <c r="CC72" s="82"/>
      <c r="CD72" s="82"/>
      <c r="CE72" s="82"/>
      <c r="CF72" s="85">
        <f t="shared" ref="CF72:CF75" si="707">(BX72+BY72+BZ72)-(BE72+BF72+BG72)</f>
        <v>0</v>
      </c>
      <c r="CG72" s="85">
        <f t="shared" ref="CG72:CG75" si="708">(CC72+CD72)-(BJ72+BK72)</f>
        <v>0</v>
      </c>
      <c r="CH72" s="9"/>
      <c r="CI72" s="9"/>
      <c r="CJ72" s="96" t="e">
        <f t="shared" ref="CJ72:CJ75" si="709">ROUND(((BY72+BZ72)-(BF72+BG72))/CH72/10,2)*-1</f>
        <v>#DIV/0!</v>
      </c>
      <c r="CK72" s="96" t="e">
        <f t="shared" ref="CK72:CK75" si="710">ROUND(((CD72-BK72)/CI72/10),2)*-1</f>
        <v>#DIV/0!</v>
      </c>
      <c r="CL72" s="96" t="e">
        <f>CJ72+CK72</f>
        <v>#DIV/0!</v>
      </c>
      <c r="CM72" s="93">
        <f>CN72+CU72</f>
        <v>0</v>
      </c>
      <c r="CN72" s="93">
        <f>CP72+CQ72+CR72+CS72+CT72</f>
        <v>0</v>
      </c>
      <c r="CO72" s="94"/>
      <c r="CP72" s="85"/>
      <c r="CQ72" s="85"/>
      <c r="CR72" s="85"/>
      <c r="CS72" s="85"/>
      <c r="CT72" s="85"/>
      <c r="CU72" s="93">
        <f t="shared" ref="CU72:CU75" si="711">CV72+CW72+CX72</f>
        <v>0</v>
      </c>
      <c r="CV72" s="85"/>
      <c r="CW72" s="85"/>
      <c r="CX72" s="85"/>
      <c r="CY72" s="85">
        <f t="shared" ref="CY72:CY75" si="712">(CQ72+CR72+CS72)-(BX72+BY72+BZ72)</f>
        <v>0</v>
      </c>
      <c r="CZ72" s="85">
        <f t="shared" ref="CZ72:CZ75" si="713">(CV72+CW72)-(CC72+CD72)</f>
        <v>0</v>
      </c>
      <c r="DA72" s="9">
        <v>56067</v>
      </c>
      <c r="DB72" s="9">
        <v>27130</v>
      </c>
      <c r="DC72" s="96">
        <f t="shared" ref="DC72" si="714">ROUND(((CR72+CS72)-(BY72+BZ72))/DA72/10,2)*-1</f>
        <v>0</v>
      </c>
      <c r="DD72" s="96">
        <f t="shared" ref="DD72" si="715">ROUND(((CW72-CD72)/DB72/10),2)*-1</f>
        <v>0</v>
      </c>
      <c r="DE72" s="96">
        <f>DC72+DD72</f>
        <v>0</v>
      </c>
      <c r="DF72" s="93">
        <f>DG72+DN72</f>
        <v>0</v>
      </c>
      <c r="DG72" s="93">
        <f>DI72+DJ72+DK72+DL72+DM72</f>
        <v>0</v>
      </c>
      <c r="DH72" s="94"/>
      <c r="DI72" s="85"/>
      <c r="DJ72" s="85"/>
      <c r="DK72" s="85"/>
      <c r="DL72" s="85"/>
      <c r="DM72" s="85"/>
      <c r="DN72" s="93">
        <f t="shared" ref="DN72:DN75" si="716">DO72+DP72+DQ72</f>
        <v>0</v>
      </c>
      <c r="DO72" s="85"/>
      <c r="DP72" s="85"/>
      <c r="DQ72" s="85"/>
      <c r="DR72" s="85">
        <f t="shared" ref="DR72:DR75" si="717">(DJ72+DK72+DL72)-(CQ72+CR72+CS72)</f>
        <v>0</v>
      </c>
      <c r="DS72" s="85">
        <f t="shared" ref="DS72:DS75" si="718">(DO72+DP72)-(CV72+CW72)</f>
        <v>0</v>
      </c>
      <c r="DT72" s="9"/>
      <c r="DU72" s="9"/>
      <c r="DV72" s="96" t="e">
        <f t="shared" ref="DV72" si="719">ROUND(((DK72+DL72)-(CR72+CS72))/DT72/10,2)*-1</f>
        <v>#DIV/0!</v>
      </c>
      <c r="DW72" s="96" t="e">
        <f t="shared" ref="DW72" si="720">ROUND(((DP72-CW72)/DU72/10),2)*-1</f>
        <v>#DIV/0!</v>
      </c>
      <c r="DX72" s="96" t="e">
        <f>DV72+DW72</f>
        <v>#DIV/0!</v>
      </c>
      <c r="DY72" s="93">
        <f>DZ72+EG72</f>
        <v>0</v>
      </c>
      <c r="DZ72" s="93">
        <f>EB72+EC72+ED72+EE72+EF72</f>
        <v>0</v>
      </c>
      <c r="EA72" s="94"/>
      <c r="EB72" s="85"/>
      <c r="EC72" s="85"/>
      <c r="ED72" s="85"/>
      <c r="EE72" s="85"/>
      <c r="EF72" s="85"/>
      <c r="EG72" s="93">
        <f t="shared" ref="EG72:EG73" si="721">EH72+EI72+EJ72</f>
        <v>0</v>
      </c>
      <c r="EH72" s="85"/>
      <c r="EI72" s="85"/>
      <c r="EJ72" s="85"/>
      <c r="EK72" s="85">
        <f t="shared" ref="EK72:EK75" si="722">(EC72+ED72+EE72)-(DJ72+DK72+DL72)</f>
        <v>0</v>
      </c>
      <c r="EL72" s="85">
        <f t="shared" ref="EL72:EL75" si="723">(EH72+EI72)-(DO72+DP72)</f>
        <v>0</v>
      </c>
      <c r="EM72" s="9"/>
      <c r="EN72" s="9"/>
      <c r="EO72" s="96" t="e">
        <f t="shared" ref="EO72" si="724">ROUND(((ED72+EE72)-(DK72+DL72))/EM72/10,2)*-1</f>
        <v>#DIV/0!</v>
      </c>
      <c r="EP72" s="96" t="e">
        <f t="shared" ref="EP72" si="725">ROUND(((EI72-DP72)/EN72/10),2)*-1</f>
        <v>#DIV/0!</v>
      </c>
      <c r="EQ72" s="96" t="e">
        <f>EO72+EP72</f>
        <v>#DIV/0!</v>
      </c>
    </row>
    <row r="73" spans="1:147" x14ac:dyDescent="0.25">
      <c r="A73" s="5">
        <v>1425</v>
      </c>
      <c r="B73" s="2">
        <v>600010023</v>
      </c>
      <c r="C73" s="7">
        <v>62237039</v>
      </c>
      <c r="D73" s="8" t="s">
        <v>36</v>
      </c>
      <c r="E73" s="19">
        <v>3122</v>
      </c>
      <c r="F73" s="19" t="s">
        <v>109</v>
      </c>
      <c r="G73" s="19" t="s">
        <v>95</v>
      </c>
      <c r="H73" s="40">
        <f>I73+P73</f>
        <v>0</v>
      </c>
      <c r="I73" s="40">
        <f>K73+L73+M73+N73+O73</f>
        <v>0</v>
      </c>
      <c r="J73" s="5"/>
      <c r="K73" s="9"/>
      <c r="L73" s="9"/>
      <c r="M73" s="9"/>
      <c r="N73" s="9"/>
      <c r="O73" s="9"/>
      <c r="P73" s="40">
        <f>Q73+R73+S73</f>
        <v>0</v>
      </c>
      <c r="Q73" s="9"/>
      <c r="R73" s="9"/>
      <c r="S73" s="9"/>
      <c r="T73" s="68">
        <f>(L73+M73+N73)*-1</f>
        <v>0</v>
      </c>
      <c r="U73" s="68">
        <f>(Q73+R73)*-1</f>
        <v>0</v>
      </c>
      <c r="V73" s="9">
        <f t="shared" si="693"/>
        <v>0</v>
      </c>
      <c r="W73" s="9">
        <f t="shared" si="693"/>
        <v>0</v>
      </c>
      <c r="X73" s="45" t="s">
        <v>219</v>
      </c>
      <c r="Y73" s="45" t="s">
        <v>219</v>
      </c>
      <c r="Z73" s="73">
        <f t="shared" si="694"/>
        <v>0</v>
      </c>
      <c r="AA73" s="73">
        <f t="shared" si="695"/>
        <v>0</v>
      </c>
      <c r="AB73" s="73">
        <f>Z73+AA73</f>
        <v>0</v>
      </c>
      <c r="AC73" s="73">
        <f t="shared" si="696"/>
        <v>0</v>
      </c>
      <c r="AD73" s="73">
        <f t="shared" si="697"/>
        <v>0</v>
      </c>
      <c r="AE73" s="46">
        <f>AC73+AD73</f>
        <v>0</v>
      </c>
      <c r="AF73" s="40">
        <f>AG73+AN73</f>
        <v>0</v>
      </c>
      <c r="AG73" s="40">
        <f>AI73+AJ73+AK73+AL73+AM73</f>
        <v>0</v>
      </c>
      <c r="AH73" s="5"/>
      <c r="AI73" s="9"/>
      <c r="AJ73" s="9"/>
      <c r="AK73" s="9"/>
      <c r="AL73" s="9"/>
      <c r="AM73" s="9"/>
      <c r="AN73" s="40">
        <f>AO73+AP73+AQ73</f>
        <v>0</v>
      </c>
      <c r="AO73" s="9"/>
      <c r="AP73" s="9"/>
      <c r="AQ73" s="9"/>
      <c r="AR73" s="85">
        <f>((AL73+AK73+AJ73)-((V73)*-1))*-1</f>
        <v>0</v>
      </c>
      <c r="AS73" s="85">
        <f>((AO73+AP73)-((W73)*-1))*-1</f>
        <v>0</v>
      </c>
      <c r="AT73" s="45" t="s">
        <v>219</v>
      </c>
      <c r="AU73" s="45" t="s">
        <v>219</v>
      </c>
      <c r="AV73" s="90">
        <v>0</v>
      </c>
      <c r="AW73" s="90">
        <v>0</v>
      </c>
      <c r="AX73" s="90">
        <f>AV73+AW73</f>
        <v>0</v>
      </c>
      <c r="AY73" s="92">
        <f t="shared" si="700"/>
        <v>0</v>
      </c>
      <c r="AZ73" s="92">
        <f t="shared" si="701"/>
        <v>0</v>
      </c>
      <c r="BA73" s="93">
        <f>BB73+BI73</f>
        <v>0</v>
      </c>
      <c r="BB73" s="93">
        <f>BD73+BE73+BF73+BG73+BH73</f>
        <v>0</v>
      </c>
      <c r="BC73" s="94"/>
      <c r="BD73" s="85"/>
      <c r="BE73" s="85"/>
      <c r="BF73" s="85"/>
      <c r="BG73" s="85"/>
      <c r="BH73" s="85"/>
      <c r="BI73" s="93">
        <f>BJ73+BK73+BL73</f>
        <v>0</v>
      </c>
      <c r="BJ73" s="85"/>
      <c r="BK73" s="85"/>
      <c r="BL73" s="85"/>
      <c r="BM73" s="85">
        <f t="shared" si="702"/>
        <v>0</v>
      </c>
      <c r="BN73" s="85">
        <f t="shared" si="703"/>
        <v>0</v>
      </c>
      <c r="BO73" s="45" t="s">
        <v>219</v>
      </c>
      <c r="BP73" s="45" t="s">
        <v>219</v>
      </c>
      <c r="BQ73" s="90">
        <v>0</v>
      </c>
      <c r="BR73" s="90">
        <v>0</v>
      </c>
      <c r="BS73" s="90">
        <f>BQ73+BR73</f>
        <v>0</v>
      </c>
      <c r="BT73" s="93">
        <f>BU73+CB73</f>
        <v>0</v>
      </c>
      <c r="BU73" s="93">
        <f>BW73+BX73+BY73+BZ73+CA73</f>
        <v>0</v>
      </c>
      <c r="BV73" s="81"/>
      <c r="BW73" s="82"/>
      <c r="BX73" s="82"/>
      <c r="BY73" s="82"/>
      <c r="BZ73" s="82"/>
      <c r="CA73" s="82"/>
      <c r="CB73" s="40">
        <f t="shared" si="706"/>
        <v>0</v>
      </c>
      <c r="CC73" s="82"/>
      <c r="CD73" s="82"/>
      <c r="CE73" s="82"/>
      <c r="CF73" s="85">
        <f t="shared" si="707"/>
        <v>0</v>
      </c>
      <c r="CG73" s="85">
        <f t="shared" si="708"/>
        <v>0</v>
      </c>
      <c r="CH73" s="45" t="s">
        <v>219</v>
      </c>
      <c r="CI73" s="45" t="s">
        <v>219</v>
      </c>
      <c r="CJ73" s="96">
        <v>0</v>
      </c>
      <c r="CK73" s="96">
        <v>0</v>
      </c>
      <c r="CL73" s="96">
        <f>CJ73+CK73</f>
        <v>0</v>
      </c>
      <c r="CM73" s="93">
        <f>CN73+CU73</f>
        <v>0</v>
      </c>
      <c r="CN73" s="93">
        <f>CP73+CQ73+CR73+CS73+CT73</f>
        <v>0</v>
      </c>
      <c r="CO73" s="94"/>
      <c r="CP73" s="85"/>
      <c r="CQ73" s="85"/>
      <c r="CR73" s="85"/>
      <c r="CS73" s="85"/>
      <c r="CT73" s="85"/>
      <c r="CU73" s="93">
        <f t="shared" si="711"/>
        <v>0</v>
      </c>
      <c r="CV73" s="85"/>
      <c r="CW73" s="85"/>
      <c r="CX73" s="85"/>
      <c r="CY73" s="85">
        <f t="shared" si="712"/>
        <v>0</v>
      </c>
      <c r="CZ73" s="85">
        <f t="shared" si="713"/>
        <v>0</v>
      </c>
      <c r="DA73" s="45" t="s">
        <v>219</v>
      </c>
      <c r="DB73" s="45" t="s">
        <v>219</v>
      </c>
      <c r="DC73" s="96">
        <v>0</v>
      </c>
      <c r="DD73" s="96">
        <v>0</v>
      </c>
      <c r="DE73" s="96">
        <f>DC73+DD73</f>
        <v>0</v>
      </c>
      <c r="DF73" s="93">
        <f>DG73+DN73</f>
        <v>0</v>
      </c>
      <c r="DG73" s="93">
        <f>DI73+DJ73+DK73+DL73+DM73</f>
        <v>0</v>
      </c>
      <c r="DH73" s="94"/>
      <c r="DI73" s="85"/>
      <c r="DJ73" s="85"/>
      <c r="DK73" s="85"/>
      <c r="DL73" s="85"/>
      <c r="DM73" s="85"/>
      <c r="DN73" s="93">
        <f t="shared" si="716"/>
        <v>0</v>
      </c>
      <c r="DO73" s="85"/>
      <c r="DP73" s="85"/>
      <c r="DQ73" s="85"/>
      <c r="DR73" s="85">
        <f t="shared" si="717"/>
        <v>0</v>
      </c>
      <c r="DS73" s="85">
        <f t="shared" si="718"/>
        <v>0</v>
      </c>
      <c r="DT73" s="45" t="s">
        <v>219</v>
      </c>
      <c r="DU73" s="45" t="s">
        <v>219</v>
      </c>
      <c r="DV73" s="96">
        <v>0</v>
      </c>
      <c r="DW73" s="96">
        <v>0</v>
      </c>
      <c r="DX73" s="96">
        <f>DV73+DW73</f>
        <v>0</v>
      </c>
      <c r="DY73" s="93">
        <f>DZ73+EG73</f>
        <v>0</v>
      </c>
      <c r="DZ73" s="93">
        <f>EB73+EC73+ED73+EE73+EF73</f>
        <v>0</v>
      </c>
      <c r="EA73" s="94"/>
      <c r="EB73" s="85"/>
      <c r="EC73" s="85"/>
      <c r="ED73" s="85"/>
      <c r="EE73" s="85"/>
      <c r="EF73" s="85"/>
      <c r="EG73" s="93">
        <f t="shared" si="721"/>
        <v>0</v>
      </c>
      <c r="EH73" s="85"/>
      <c r="EI73" s="85"/>
      <c r="EJ73" s="85"/>
      <c r="EK73" s="85">
        <f t="shared" si="722"/>
        <v>0</v>
      </c>
      <c r="EL73" s="85">
        <f t="shared" si="723"/>
        <v>0</v>
      </c>
      <c r="EM73" s="45" t="s">
        <v>219</v>
      </c>
      <c r="EN73" s="45" t="s">
        <v>219</v>
      </c>
      <c r="EO73" s="96">
        <v>0</v>
      </c>
      <c r="EP73" s="96">
        <v>0</v>
      </c>
      <c r="EQ73" s="96">
        <f>EO73+EP73</f>
        <v>0</v>
      </c>
    </row>
    <row r="74" spans="1:147" x14ac:dyDescent="0.25">
      <c r="A74" s="5">
        <v>1425</v>
      </c>
      <c r="B74" s="2">
        <v>600010023</v>
      </c>
      <c r="C74" s="7">
        <v>62237039</v>
      </c>
      <c r="D74" s="8" t="s">
        <v>36</v>
      </c>
      <c r="E74" s="2">
        <v>3141</v>
      </c>
      <c r="F74" s="2" t="s">
        <v>20</v>
      </c>
      <c r="G74" s="7" t="s">
        <v>95</v>
      </c>
      <c r="H74" s="40">
        <f>I74+P74</f>
        <v>0</v>
      </c>
      <c r="I74" s="40">
        <f>K74+L74+M74+N74+O74</f>
        <v>0</v>
      </c>
      <c r="J74" s="5"/>
      <c r="K74" s="9"/>
      <c r="L74" s="9"/>
      <c r="M74" s="9"/>
      <c r="N74" s="9"/>
      <c r="O74" s="9"/>
      <c r="P74" s="40">
        <f>Q74+R74+S74</f>
        <v>0</v>
      </c>
      <c r="Q74" s="9"/>
      <c r="R74" s="9"/>
      <c r="S74" s="9"/>
      <c r="T74" s="68">
        <f>(L74+M74+N74)*-1</f>
        <v>0</v>
      </c>
      <c r="U74" s="68">
        <f>(Q74+R74)*-1</f>
        <v>0</v>
      </c>
      <c r="V74" s="9">
        <f t="shared" si="693"/>
        <v>0</v>
      </c>
      <c r="W74" s="9">
        <f t="shared" si="693"/>
        <v>0</v>
      </c>
      <c r="X74" s="45" t="s">
        <v>219</v>
      </c>
      <c r="Y74" s="9">
        <v>25931</v>
      </c>
      <c r="Z74" s="73">
        <f t="shared" si="694"/>
        <v>0</v>
      </c>
      <c r="AA74" s="73">
        <f t="shared" si="695"/>
        <v>0</v>
      </c>
      <c r="AB74" s="73">
        <f>Z74+AA74</f>
        <v>0</v>
      </c>
      <c r="AC74" s="73">
        <f t="shared" si="696"/>
        <v>0</v>
      </c>
      <c r="AD74" s="73">
        <f t="shared" si="697"/>
        <v>0</v>
      </c>
      <c r="AE74" s="46">
        <f>AC74+AD74</f>
        <v>0</v>
      </c>
      <c r="AF74" s="40">
        <f>AG74+AN74</f>
        <v>0</v>
      </c>
      <c r="AG74" s="40">
        <f>AI74+AJ74+AK74+AL74+AM74</f>
        <v>0</v>
      </c>
      <c r="AH74" s="5"/>
      <c r="AI74" s="9"/>
      <c r="AJ74" s="9"/>
      <c r="AK74" s="9"/>
      <c r="AL74" s="9"/>
      <c r="AM74" s="9"/>
      <c r="AN74" s="40">
        <f>AO74+AP74+AQ74</f>
        <v>0</v>
      </c>
      <c r="AO74" s="9"/>
      <c r="AP74" s="9"/>
      <c r="AQ74" s="9"/>
      <c r="AR74" s="85">
        <f>((AL74+AK74+AJ74)-((V74)*-1))*-1</f>
        <v>0</v>
      </c>
      <c r="AS74" s="85">
        <f>((AO74+AP74)-((W74)*-1))*-1</f>
        <v>0</v>
      </c>
      <c r="AT74" s="45" t="s">
        <v>219</v>
      </c>
      <c r="AU74" s="9"/>
      <c r="AV74" s="90">
        <v>0</v>
      </c>
      <c r="AW74" s="90" t="e">
        <f t="shared" si="699"/>
        <v>#DIV/0!</v>
      </c>
      <c r="AX74" s="90" t="e">
        <f>AV74+AW74</f>
        <v>#DIV/0!</v>
      </c>
      <c r="AY74" s="92">
        <f t="shared" si="700"/>
        <v>0</v>
      </c>
      <c r="AZ74" s="92">
        <f t="shared" si="701"/>
        <v>0</v>
      </c>
      <c r="BA74" s="93">
        <f>BB74+BI74</f>
        <v>0</v>
      </c>
      <c r="BB74" s="93">
        <f>BD74+BE74+BF74+BG74+BH74</f>
        <v>0</v>
      </c>
      <c r="BC74" s="94"/>
      <c r="BD74" s="85"/>
      <c r="BE74" s="85"/>
      <c r="BF74" s="85"/>
      <c r="BG74" s="85"/>
      <c r="BH74" s="85"/>
      <c r="BI74" s="93">
        <f>BJ74+BK74+BL74</f>
        <v>0</v>
      </c>
      <c r="BJ74" s="85"/>
      <c r="BK74" s="85"/>
      <c r="BL74" s="85"/>
      <c r="BM74" s="85">
        <f t="shared" si="702"/>
        <v>0</v>
      </c>
      <c r="BN74" s="85">
        <f t="shared" si="703"/>
        <v>0</v>
      </c>
      <c r="BO74" s="45" t="s">
        <v>219</v>
      </c>
      <c r="BP74" s="9"/>
      <c r="BQ74" s="90">
        <v>0</v>
      </c>
      <c r="BR74" s="90" t="e">
        <f t="shared" si="705"/>
        <v>#DIV/0!</v>
      </c>
      <c r="BS74" s="90" t="e">
        <f>BQ74+BR74</f>
        <v>#DIV/0!</v>
      </c>
      <c r="BT74" s="93">
        <f>BU74+CB74</f>
        <v>0</v>
      </c>
      <c r="BU74" s="93">
        <f>BW74+BX74+BY74+BZ74+CA74</f>
        <v>0</v>
      </c>
      <c r="BV74" s="81"/>
      <c r="BW74" s="82"/>
      <c r="BX74" s="82"/>
      <c r="BY74" s="82"/>
      <c r="BZ74" s="82"/>
      <c r="CA74" s="82"/>
      <c r="CB74" s="40">
        <f t="shared" si="706"/>
        <v>0</v>
      </c>
      <c r="CC74" s="82"/>
      <c r="CD74" s="82"/>
      <c r="CE74" s="82"/>
      <c r="CF74" s="85">
        <f t="shared" si="707"/>
        <v>0</v>
      </c>
      <c r="CG74" s="85">
        <f t="shared" si="708"/>
        <v>0</v>
      </c>
      <c r="CH74" s="45" t="s">
        <v>219</v>
      </c>
      <c r="CI74" s="9"/>
      <c r="CJ74" s="96">
        <v>0</v>
      </c>
      <c r="CK74" s="96" t="e">
        <f t="shared" si="710"/>
        <v>#DIV/0!</v>
      </c>
      <c r="CL74" s="96" t="e">
        <f>CJ74+CK74</f>
        <v>#DIV/0!</v>
      </c>
      <c r="CM74" s="93">
        <f>CN74+CU74</f>
        <v>0</v>
      </c>
      <c r="CN74" s="93">
        <f>CP74+CQ74+CR74+CS74+CT74</f>
        <v>0</v>
      </c>
      <c r="CO74" s="94"/>
      <c r="CP74" s="85"/>
      <c r="CQ74" s="85"/>
      <c r="CR74" s="85"/>
      <c r="CS74" s="85"/>
      <c r="CT74" s="85"/>
      <c r="CU74" s="93">
        <f t="shared" si="711"/>
        <v>0</v>
      </c>
      <c r="CV74" s="85"/>
      <c r="CW74" s="85"/>
      <c r="CX74" s="85"/>
      <c r="CY74" s="85">
        <f t="shared" si="712"/>
        <v>0</v>
      </c>
      <c r="CZ74" s="85">
        <f t="shared" si="713"/>
        <v>0</v>
      </c>
      <c r="DA74" s="45" t="s">
        <v>219</v>
      </c>
      <c r="DB74" s="9">
        <v>26460</v>
      </c>
      <c r="DC74" s="96">
        <v>0</v>
      </c>
      <c r="DD74" s="96">
        <f t="shared" ref="DD74:DD75" si="726">ROUND(((CW74-CD74)/DB74/10),2)*-1</f>
        <v>0</v>
      </c>
      <c r="DE74" s="96">
        <f>DC74+DD74</f>
        <v>0</v>
      </c>
      <c r="DF74" s="93">
        <f>DG74+DN74</f>
        <v>0</v>
      </c>
      <c r="DG74" s="93">
        <f>DI74+DJ74+DK74+DL74+DM74</f>
        <v>0</v>
      </c>
      <c r="DH74" s="94"/>
      <c r="DI74" s="85"/>
      <c r="DJ74" s="85"/>
      <c r="DK74" s="85"/>
      <c r="DL74" s="85"/>
      <c r="DM74" s="85"/>
      <c r="DN74" s="93">
        <f t="shared" si="716"/>
        <v>0</v>
      </c>
      <c r="DO74" s="85"/>
      <c r="DP74" s="85"/>
      <c r="DQ74" s="85"/>
      <c r="DR74" s="85">
        <f t="shared" si="717"/>
        <v>0</v>
      </c>
      <c r="DS74" s="85">
        <f t="shared" si="718"/>
        <v>0</v>
      </c>
      <c r="DT74" s="45" t="s">
        <v>219</v>
      </c>
      <c r="DU74" s="9"/>
      <c r="DV74" s="96">
        <v>0</v>
      </c>
      <c r="DW74" s="96" t="e">
        <f t="shared" ref="DW74:DW75" si="727">ROUND(((DP74-CW74)/DU74/10),2)*-1</f>
        <v>#DIV/0!</v>
      </c>
      <c r="DX74" s="96" t="e">
        <f>DV74+DW74</f>
        <v>#DIV/0!</v>
      </c>
      <c r="DY74" s="93">
        <f>DZ74+EG74</f>
        <v>0</v>
      </c>
      <c r="DZ74" s="93">
        <f>EB74+EC74+ED74+EE74+EF74</f>
        <v>0</v>
      </c>
      <c r="EA74" s="94"/>
      <c r="EB74" s="85"/>
      <c r="EC74" s="85"/>
      <c r="ED74" s="85"/>
      <c r="EE74" s="85"/>
      <c r="EF74" s="85"/>
      <c r="EG74" s="93">
        <f t="shared" ref="EG74:EG75" si="728">EH74+EI74+EJ74</f>
        <v>0</v>
      </c>
      <c r="EH74" s="85"/>
      <c r="EI74" s="85"/>
      <c r="EJ74" s="85"/>
      <c r="EK74" s="85">
        <f t="shared" si="722"/>
        <v>0</v>
      </c>
      <c r="EL74" s="85">
        <f t="shared" si="723"/>
        <v>0</v>
      </c>
      <c r="EM74" s="45" t="s">
        <v>219</v>
      </c>
      <c r="EN74" s="9"/>
      <c r="EO74" s="96">
        <v>0</v>
      </c>
      <c r="EP74" s="96" t="e">
        <f t="shared" ref="EP74:EP75" si="729">ROUND(((EI74-DP74)/EN74/10),2)*-1</f>
        <v>#DIV/0!</v>
      </c>
      <c r="EQ74" s="96" t="e">
        <f>EO74+EP74</f>
        <v>#DIV/0!</v>
      </c>
    </row>
    <row r="75" spans="1:147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3147</v>
      </c>
      <c r="F75" s="2" t="s">
        <v>27</v>
      </c>
      <c r="G75" s="7" t="s">
        <v>95</v>
      </c>
      <c r="H75" s="40">
        <f>I75+P75</f>
        <v>0</v>
      </c>
      <c r="I75" s="40">
        <f>K75+L75+M75+N75+O75</f>
        <v>0</v>
      </c>
      <c r="J75" s="5"/>
      <c r="K75" s="9"/>
      <c r="L75" s="9"/>
      <c r="M75" s="9"/>
      <c r="N75" s="9"/>
      <c r="O75" s="9"/>
      <c r="P75" s="40">
        <f>Q75+R75+S75</f>
        <v>0</v>
      </c>
      <c r="Q75" s="9"/>
      <c r="R75" s="9"/>
      <c r="S75" s="9"/>
      <c r="T75" s="68">
        <f>(L75+M75+N75)*-1</f>
        <v>0</v>
      </c>
      <c r="U75" s="68">
        <f>(Q75+R75)*-1</f>
        <v>0</v>
      </c>
      <c r="V75" s="9">
        <f t="shared" si="693"/>
        <v>0</v>
      </c>
      <c r="W75" s="9">
        <f t="shared" si="693"/>
        <v>0</v>
      </c>
      <c r="X75" s="9">
        <v>41481</v>
      </c>
      <c r="Y75" s="9">
        <v>23391</v>
      </c>
      <c r="Z75" s="73">
        <f t="shared" si="694"/>
        <v>0</v>
      </c>
      <c r="AA75" s="73">
        <f t="shared" si="695"/>
        <v>0</v>
      </c>
      <c r="AB75" s="73">
        <f>Z75+AA75</f>
        <v>0</v>
      </c>
      <c r="AC75" s="73">
        <f t="shared" si="696"/>
        <v>0</v>
      </c>
      <c r="AD75" s="73">
        <f t="shared" si="697"/>
        <v>0</v>
      </c>
      <c r="AE75" s="46">
        <f>AC75+AD75</f>
        <v>0</v>
      </c>
      <c r="AF75" s="40">
        <f>AG75+AN75</f>
        <v>0</v>
      </c>
      <c r="AG75" s="40">
        <f>AI75+AJ75+AK75+AL75+AM75</f>
        <v>0</v>
      </c>
      <c r="AH75" s="5"/>
      <c r="AI75" s="9"/>
      <c r="AJ75" s="9"/>
      <c r="AK75" s="9"/>
      <c r="AL75" s="9"/>
      <c r="AM75" s="9"/>
      <c r="AN75" s="40">
        <f>AO75+AP75+AQ75</f>
        <v>0</v>
      </c>
      <c r="AO75" s="9"/>
      <c r="AP75" s="9"/>
      <c r="AQ75" s="9"/>
      <c r="AR75" s="85">
        <f>((AL75+AK75+AJ75)-((V75)*-1))*-1</f>
        <v>0</v>
      </c>
      <c r="AS75" s="85">
        <f>((AO75+AP75)-((W75)*-1))*-1</f>
        <v>0</v>
      </c>
      <c r="AT75" s="9"/>
      <c r="AU75" s="9"/>
      <c r="AV75" s="90" t="e">
        <f t="shared" si="698"/>
        <v>#DIV/0!</v>
      </c>
      <c r="AW75" s="90" t="e">
        <f t="shared" si="699"/>
        <v>#DIV/0!</v>
      </c>
      <c r="AX75" s="90" t="e">
        <f>AV75+AW75</f>
        <v>#DIV/0!</v>
      </c>
      <c r="AY75" s="92">
        <f t="shared" si="700"/>
        <v>0</v>
      </c>
      <c r="AZ75" s="92">
        <f t="shared" si="701"/>
        <v>0</v>
      </c>
      <c r="BA75" s="93">
        <f>BB75+BI75</f>
        <v>0</v>
      </c>
      <c r="BB75" s="93">
        <f>BD75+BE75+BF75+BG75+BH75</f>
        <v>0</v>
      </c>
      <c r="BC75" s="94"/>
      <c r="BD75" s="85"/>
      <c r="BE75" s="85"/>
      <c r="BF75" s="85"/>
      <c r="BG75" s="85"/>
      <c r="BH75" s="85"/>
      <c r="BI75" s="93">
        <f>BJ75+BK75+BL75</f>
        <v>0</v>
      </c>
      <c r="BJ75" s="85"/>
      <c r="BK75" s="85"/>
      <c r="BL75" s="85"/>
      <c r="BM75" s="85">
        <f t="shared" si="702"/>
        <v>0</v>
      </c>
      <c r="BN75" s="85">
        <f t="shared" si="703"/>
        <v>0</v>
      </c>
      <c r="BO75" s="9"/>
      <c r="BP75" s="9"/>
      <c r="BQ75" s="90" t="e">
        <f t="shared" si="704"/>
        <v>#DIV/0!</v>
      </c>
      <c r="BR75" s="90" t="e">
        <f t="shared" si="705"/>
        <v>#DIV/0!</v>
      </c>
      <c r="BS75" s="90" t="e">
        <f>BQ75+BR75</f>
        <v>#DIV/0!</v>
      </c>
      <c r="BT75" s="93">
        <f>BU75+CB75</f>
        <v>0</v>
      </c>
      <c r="BU75" s="93">
        <f>BW75+BX75+BY75+BZ75+CA75</f>
        <v>0</v>
      </c>
      <c r="BV75" s="81"/>
      <c r="BW75" s="82"/>
      <c r="BX75" s="82"/>
      <c r="BY75" s="82"/>
      <c r="BZ75" s="82"/>
      <c r="CA75" s="82"/>
      <c r="CB75" s="40">
        <f t="shared" si="706"/>
        <v>0</v>
      </c>
      <c r="CC75" s="82"/>
      <c r="CD75" s="82"/>
      <c r="CE75" s="82"/>
      <c r="CF75" s="85">
        <f t="shared" si="707"/>
        <v>0</v>
      </c>
      <c r="CG75" s="85">
        <f t="shared" si="708"/>
        <v>0</v>
      </c>
      <c r="CH75" s="9"/>
      <c r="CI75" s="9"/>
      <c r="CJ75" s="96" t="e">
        <f t="shared" si="709"/>
        <v>#DIV/0!</v>
      </c>
      <c r="CK75" s="96" t="e">
        <f t="shared" si="710"/>
        <v>#DIV/0!</v>
      </c>
      <c r="CL75" s="96" t="e">
        <f>CJ75+CK75</f>
        <v>#DIV/0!</v>
      </c>
      <c r="CM75" s="93">
        <f>CN75+CU75</f>
        <v>0</v>
      </c>
      <c r="CN75" s="93">
        <f>CP75+CQ75+CR75+CS75+CT75</f>
        <v>0</v>
      </c>
      <c r="CO75" s="94"/>
      <c r="CP75" s="85"/>
      <c r="CQ75" s="85"/>
      <c r="CR75" s="85"/>
      <c r="CS75" s="85"/>
      <c r="CT75" s="85"/>
      <c r="CU75" s="93">
        <f t="shared" si="711"/>
        <v>0</v>
      </c>
      <c r="CV75" s="85"/>
      <c r="CW75" s="85"/>
      <c r="CX75" s="85"/>
      <c r="CY75" s="85">
        <f t="shared" si="712"/>
        <v>0</v>
      </c>
      <c r="CZ75" s="85">
        <f t="shared" si="713"/>
        <v>0</v>
      </c>
      <c r="DA75" s="9">
        <v>42328</v>
      </c>
      <c r="DB75" s="9">
        <v>23868</v>
      </c>
      <c r="DC75" s="96">
        <f t="shared" ref="DC75" si="730">ROUND(((CR75+CS75)-(BY75+BZ75))/DA75/10,2)*-1</f>
        <v>0</v>
      </c>
      <c r="DD75" s="96">
        <f t="shared" si="726"/>
        <v>0</v>
      </c>
      <c r="DE75" s="96">
        <f>DC75+DD75</f>
        <v>0</v>
      </c>
      <c r="DF75" s="93">
        <f>DG75+DN75</f>
        <v>0</v>
      </c>
      <c r="DG75" s="93">
        <f>DI75+DJ75+DK75+DL75+DM75</f>
        <v>0</v>
      </c>
      <c r="DH75" s="94"/>
      <c r="DI75" s="85"/>
      <c r="DJ75" s="85"/>
      <c r="DK75" s="85"/>
      <c r="DL75" s="85"/>
      <c r="DM75" s="85"/>
      <c r="DN75" s="93">
        <f t="shared" si="716"/>
        <v>0</v>
      </c>
      <c r="DO75" s="85"/>
      <c r="DP75" s="85"/>
      <c r="DQ75" s="85"/>
      <c r="DR75" s="85">
        <f t="shared" si="717"/>
        <v>0</v>
      </c>
      <c r="DS75" s="85">
        <f t="shared" si="718"/>
        <v>0</v>
      </c>
      <c r="DT75" s="9"/>
      <c r="DU75" s="9"/>
      <c r="DV75" s="96" t="e">
        <f t="shared" ref="DV75" si="731">ROUND(((DK75+DL75)-(CR75+CS75))/DT75/10,2)*-1</f>
        <v>#DIV/0!</v>
      </c>
      <c r="DW75" s="96" t="e">
        <f t="shared" si="727"/>
        <v>#DIV/0!</v>
      </c>
      <c r="DX75" s="96" t="e">
        <f>DV75+DW75</f>
        <v>#DIV/0!</v>
      </c>
      <c r="DY75" s="93">
        <f>DZ75+EG75</f>
        <v>0</v>
      </c>
      <c r="DZ75" s="93">
        <f>EB75+EC75+ED75+EE75+EF75</f>
        <v>0</v>
      </c>
      <c r="EA75" s="94"/>
      <c r="EB75" s="85"/>
      <c r="EC75" s="85"/>
      <c r="ED75" s="85"/>
      <c r="EE75" s="85"/>
      <c r="EF75" s="85"/>
      <c r="EG75" s="93">
        <f t="shared" si="728"/>
        <v>0</v>
      </c>
      <c r="EH75" s="85"/>
      <c r="EI75" s="85"/>
      <c r="EJ75" s="85"/>
      <c r="EK75" s="85">
        <f t="shared" si="722"/>
        <v>0</v>
      </c>
      <c r="EL75" s="85">
        <f t="shared" si="723"/>
        <v>0</v>
      </c>
      <c r="EM75" s="9"/>
      <c r="EN75" s="9"/>
      <c r="EO75" s="96" t="e">
        <f t="shared" ref="EO75" si="732">ROUND(((ED75+EE75)-(DK75+DL75))/EM75/10,2)*-1</f>
        <v>#DIV/0!</v>
      </c>
      <c r="EP75" s="96" t="e">
        <f t="shared" si="729"/>
        <v>#DIV/0!</v>
      </c>
      <c r="EQ75" s="96" t="e">
        <f>EO75+EP75</f>
        <v>#DIV/0!</v>
      </c>
    </row>
    <row r="76" spans="1:147" x14ac:dyDescent="0.25">
      <c r="A76" s="29"/>
      <c r="B76" s="30"/>
      <c r="C76" s="31"/>
      <c r="D76" s="32" t="s">
        <v>160</v>
      </c>
      <c r="E76" s="30"/>
      <c r="F76" s="30"/>
      <c r="G76" s="31"/>
      <c r="H76" s="33">
        <f t="shared" ref="H76:AE76" si="733">SUBTOTAL(9,H72:H75)</f>
        <v>128000</v>
      </c>
      <c r="I76" s="33">
        <f t="shared" si="733"/>
        <v>128000</v>
      </c>
      <c r="J76" s="33">
        <f t="shared" si="733"/>
        <v>0</v>
      </c>
      <c r="K76" s="33">
        <f t="shared" si="733"/>
        <v>0</v>
      </c>
      <c r="L76" s="33">
        <f t="shared" si="733"/>
        <v>48000</v>
      </c>
      <c r="M76" s="33">
        <f t="shared" si="733"/>
        <v>80000</v>
      </c>
      <c r="N76" s="33">
        <f t="shared" si="733"/>
        <v>0</v>
      </c>
      <c r="O76" s="33">
        <f t="shared" si="733"/>
        <v>0</v>
      </c>
      <c r="P76" s="33">
        <f t="shared" si="733"/>
        <v>0</v>
      </c>
      <c r="Q76" s="33">
        <f t="shared" si="733"/>
        <v>0</v>
      </c>
      <c r="R76" s="33">
        <f t="shared" si="733"/>
        <v>0</v>
      </c>
      <c r="S76" s="33">
        <f t="shared" si="733"/>
        <v>0</v>
      </c>
      <c r="T76" s="33">
        <f t="shared" si="733"/>
        <v>-128000</v>
      </c>
      <c r="U76" s="33">
        <f t="shared" si="733"/>
        <v>0</v>
      </c>
      <c r="V76" s="33">
        <f t="shared" si="733"/>
        <v>-83200</v>
      </c>
      <c r="W76" s="33">
        <f t="shared" si="733"/>
        <v>0</v>
      </c>
      <c r="X76" s="33">
        <f t="shared" si="733"/>
        <v>96873</v>
      </c>
      <c r="Y76" s="33">
        <f t="shared" si="733"/>
        <v>78922</v>
      </c>
      <c r="Z76" s="47">
        <f t="shared" si="733"/>
        <v>-0.12</v>
      </c>
      <c r="AA76" s="47">
        <f t="shared" si="733"/>
        <v>0</v>
      </c>
      <c r="AB76" s="47">
        <f t="shared" si="733"/>
        <v>-0.12</v>
      </c>
      <c r="AC76" s="47">
        <f t="shared" si="733"/>
        <v>-0.08</v>
      </c>
      <c r="AD76" s="47">
        <f t="shared" si="733"/>
        <v>0</v>
      </c>
      <c r="AE76" s="47">
        <f t="shared" si="733"/>
        <v>-0.08</v>
      </c>
      <c r="AF76" s="33">
        <f t="shared" ref="AF76:AX76" si="734">SUBTOTAL(9,AF72:AF75)</f>
        <v>0</v>
      </c>
      <c r="AG76" s="33">
        <f t="shared" si="734"/>
        <v>0</v>
      </c>
      <c r="AH76" s="33">
        <f t="shared" si="734"/>
        <v>0</v>
      </c>
      <c r="AI76" s="33">
        <f t="shared" si="734"/>
        <v>0</v>
      </c>
      <c r="AJ76" s="33">
        <f t="shared" si="734"/>
        <v>0</v>
      </c>
      <c r="AK76" s="33">
        <f t="shared" si="734"/>
        <v>0</v>
      </c>
      <c r="AL76" s="33">
        <f t="shared" si="734"/>
        <v>0</v>
      </c>
      <c r="AM76" s="33">
        <f t="shared" si="734"/>
        <v>0</v>
      </c>
      <c r="AN76" s="33">
        <f t="shared" si="734"/>
        <v>0</v>
      </c>
      <c r="AO76" s="33">
        <f t="shared" si="734"/>
        <v>0</v>
      </c>
      <c r="AP76" s="33">
        <f t="shared" si="734"/>
        <v>0</v>
      </c>
      <c r="AQ76" s="33">
        <f t="shared" si="734"/>
        <v>0</v>
      </c>
      <c r="AR76" s="33">
        <f t="shared" si="734"/>
        <v>83200</v>
      </c>
      <c r="AS76" s="33">
        <f t="shared" si="734"/>
        <v>0</v>
      </c>
      <c r="AT76" s="33">
        <f t="shared" si="734"/>
        <v>0</v>
      </c>
      <c r="AU76" s="33">
        <f t="shared" si="734"/>
        <v>0</v>
      </c>
      <c r="AV76" s="47" t="e">
        <f t="shared" si="734"/>
        <v>#DIV/0!</v>
      </c>
      <c r="AW76" s="47" t="e">
        <f t="shared" si="734"/>
        <v>#DIV/0!</v>
      </c>
      <c r="AX76" s="47" t="e">
        <f t="shared" si="734"/>
        <v>#DIV/0!</v>
      </c>
      <c r="AY76"/>
      <c r="AZ76"/>
      <c r="BA76" s="33">
        <f t="shared" ref="BA76:BS76" si="735">SUBTOTAL(9,BA72:BA75)</f>
        <v>0</v>
      </c>
      <c r="BB76" s="33">
        <f t="shared" si="735"/>
        <v>0</v>
      </c>
      <c r="BC76" s="33">
        <f t="shared" si="735"/>
        <v>0</v>
      </c>
      <c r="BD76" s="33">
        <f t="shared" si="735"/>
        <v>0</v>
      </c>
      <c r="BE76" s="33">
        <f t="shared" si="735"/>
        <v>0</v>
      </c>
      <c r="BF76" s="33">
        <f t="shared" si="735"/>
        <v>0</v>
      </c>
      <c r="BG76" s="33">
        <f t="shared" si="735"/>
        <v>0</v>
      </c>
      <c r="BH76" s="33">
        <f t="shared" si="735"/>
        <v>0</v>
      </c>
      <c r="BI76" s="33">
        <f t="shared" si="735"/>
        <v>0</v>
      </c>
      <c r="BJ76" s="33">
        <f t="shared" si="735"/>
        <v>0</v>
      </c>
      <c r="BK76" s="33">
        <f t="shared" si="735"/>
        <v>0</v>
      </c>
      <c r="BL76" s="33">
        <f t="shared" si="735"/>
        <v>0</v>
      </c>
      <c r="BM76" s="33">
        <f t="shared" si="735"/>
        <v>0</v>
      </c>
      <c r="BN76" s="33">
        <f t="shared" si="735"/>
        <v>0</v>
      </c>
      <c r="BO76" s="33">
        <f t="shared" si="735"/>
        <v>0</v>
      </c>
      <c r="BP76" s="33">
        <f t="shared" si="735"/>
        <v>0</v>
      </c>
      <c r="BQ76" s="47" t="e">
        <f t="shared" si="735"/>
        <v>#DIV/0!</v>
      </c>
      <c r="BR76" s="47" t="e">
        <f t="shared" si="735"/>
        <v>#DIV/0!</v>
      </c>
      <c r="BS76" s="47" t="e">
        <f t="shared" si="735"/>
        <v>#DIV/0!</v>
      </c>
      <c r="BT76" s="33">
        <f t="shared" ref="BT76:CL76" si="736">SUBTOTAL(9,BT72:BT75)</f>
        <v>0</v>
      </c>
      <c r="BU76" s="33">
        <f t="shared" si="736"/>
        <v>0</v>
      </c>
      <c r="BV76" s="33">
        <f t="shared" si="736"/>
        <v>0</v>
      </c>
      <c r="BW76" s="33">
        <f t="shared" si="736"/>
        <v>0</v>
      </c>
      <c r="BX76" s="33">
        <f t="shared" si="736"/>
        <v>0</v>
      </c>
      <c r="BY76" s="33">
        <f t="shared" si="736"/>
        <v>0</v>
      </c>
      <c r="BZ76" s="33">
        <f t="shared" si="736"/>
        <v>0</v>
      </c>
      <c r="CA76" s="33">
        <f t="shared" si="736"/>
        <v>0</v>
      </c>
      <c r="CB76" s="33">
        <f t="shared" si="736"/>
        <v>0</v>
      </c>
      <c r="CC76" s="33">
        <f t="shared" si="736"/>
        <v>0</v>
      </c>
      <c r="CD76" s="33">
        <f t="shared" si="736"/>
        <v>0</v>
      </c>
      <c r="CE76" s="33">
        <f t="shared" si="736"/>
        <v>0</v>
      </c>
      <c r="CF76" s="33">
        <f t="shared" si="736"/>
        <v>0</v>
      </c>
      <c r="CG76" s="33">
        <f t="shared" si="736"/>
        <v>0</v>
      </c>
      <c r="CH76" s="33">
        <f t="shared" si="736"/>
        <v>0</v>
      </c>
      <c r="CI76" s="33">
        <f t="shared" si="736"/>
        <v>0</v>
      </c>
      <c r="CJ76" s="60" t="e">
        <f t="shared" si="736"/>
        <v>#DIV/0!</v>
      </c>
      <c r="CK76" s="60" t="e">
        <f t="shared" si="736"/>
        <v>#DIV/0!</v>
      </c>
      <c r="CL76" s="60" t="e">
        <f t="shared" si="736"/>
        <v>#DIV/0!</v>
      </c>
      <c r="CM76" s="33">
        <f t="shared" ref="CM76:DE76" si="737">SUBTOTAL(9,CM72:CM75)</f>
        <v>0</v>
      </c>
      <c r="CN76" s="33">
        <f t="shared" si="737"/>
        <v>0</v>
      </c>
      <c r="CO76" s="33">
        <f t="shared" si="737"/>
        <v>0</v>
      </c>
      <c r="CP76" s="33">
        <f t="shared" si="737"/>
        <v>0</v>
      </c>
      <c r="CQ76" s="33">
        <f t="shared" si="737"/>
        <v>0</v>
      </c>
      <c r="CR76" s="33">
        <f t="shared" si="737"/>
        <v>0</v>
      </c>
      <c r="CS76" s="33">
        <f t="shared" si="737"/>
        <v>0</v>
      </c>
      <c r="CT76" s="33">
        <f t="shared" si="737"/>
        <v>0</v>
      </c>
      <c r="CU76" s="33">
        <f t="shared" si="737"/>
        <v>0</v>
      </c>
      <c r="CV76" s="33">
        <f t="shared" si="737"/>
        <v>0</v>
      </c>
      <c r="CW76" s="33">
        <f t="shared" si="737"/>
        <v>0</v>
      </c>
      <c r="CX76" s="33">
        <f t="shared" si="737"/>
        <v>0</v>
      </c>
      <c r="CY76" s="33">
        <f t="shared" si="737"/>
        <v>0</v>
      </c>
      <c r="CZ76" s="33">
        <f t="shared" si="737"/>
        <v>0</v>
      </c>
      <c r="DA76" s="33">
        <f t="shared" si="737"/>
        <v>98395</v>
      </c>
      <c r="DB76" s="33">
        <f t="shared" si="737"/>
        <v>77458</v>
      </c>
      <c r="DC76" s="60">
        <f t="shared" si="737"/>
        <v>0</v>
      </c>
      <c r="DD76" s="60">
        <f t="shared" si="737"/>
        <v>0</v>
      </c>
      <c r="DE76" s="60">
        <f t="shared" si="737"/>
        <v>0</v>
      </c>
      <c r="DF76" s="33">
        <f t="shared" ref="DF76:DX76" si="738">SUBTOTAL(9,DF72:DF75)</f>
        <v>0</v>
      </c>
      <c r="DG76" s="33">
        <f t="shared" si="738"/>
        <v>0</v>
      </c>
      <c r="DH76" s="33">
        <f t="shared" si="738"/>
        <v>0</v>
      </c>
      <c r="DI76" s="33">
        <f t="shared" si="738"/>
        <v>0</v>
      </c>
      <c r="DJ76" s="33">
        <f t="shared" si="738"/>
        <v>0</v>
      </c>
      <c r="DK76" s="33">
        <f t="shared" si="738"/>
        <v>0</v>
      </c>
      <c r="DL76" s="33">
        <f t="shared" si="738"/>
        <v>0</v>
      </c>
      <c r="DM76" s="33">
        <f t="shared" si="738"/>
        <v>0</v>
      </c>
      <c r="DN76" s="33">
        <f t="shared" si="738"/>
        <v>0</v>
      </c>
      <c r="DO76" s="33">
        <f t="shared" si="738"/>
        <v>0</v>
      </c>
      <c r="DP76" s="33">
        <f t="shared" si="738"/>
        <v>0</v>
      </c>
      <c r="DQ76" s="33">
        <f t="shared" si="738"/>
        <v>0</v>
      </c>
      <c r="DR76" s="33">
        <f t="shared" si="738"/>
        <v>0</v>
      </c>
      <c r="DS76" s="33">
        <f t="shared" si="738"/>
        <v>0</v>
      </c>
      <c r="DT76" s="33">
        <f t="shared" si="738"/>
        <v>0</v>
      </c>
      <c r="DU76" s="33">
        <f t="shared" si="738"/>
        <v>0</v>
      </c>
      <c r="DV76" s="60" t="e">
        <f t="shared" si="738"/>
        <v>#DIV/0!</v>
      </c>
      <c r="DW76" s="60" t="e">
        <f t="shared" si="738"/>
        <v>#DIV/0!</v>
      </c>
      <c r="DX76" s="60" t="e">
        <f t="shared" si="738"/>
        <v>#DIV/0!</v>
      </c>
      <c r="DY76" s="33">
        <f t="shared" ref="DY76:EQ76" si="739">SUBTOTAL(9,DY72:DY75)</f>
        <v>0</v>
      </c>
      <c r="DZ76" s="33">
        <f t="shared" si="739"/>
        <v>0</v>
      </c>
      <c r="EA76" s="33">
        <f t="shared" si="739"/>
        <v>0</v>
      </c>
      <c r="EB76" s="33">
        <f t="shared" si="739"/>
        <v>0</v>
      </c>
      <c r="EC76" s="33">
        <f t="shared" si="739"/>
        <v>0</v>
      </c>
      <c r="ED76" s="33">
        <f t="shared" si="739"/>
        <v>0</v>
      </c>
      <c r="EE76" s="33">
        <f t="shared" si="739"/>
        <v>0</v>
      </c>
      <c r="EF76" s="33">
        <f t="shared" si="739"/>
        <v>0</v>
      </c>
      <c r="EG76" s="33">
        <f t="shared" si="739"/>
        <v>0</v>
      </c>
      <c r="EH76" s="33">
        <f t="shared" si="739"/>
        <v>0</v>
      </c>
      <c r="EI76" s="33">
        <f t="shared" si="739"/>
        <v>0</v>
      </c>
      <c r="EJ76" s="33">
        <f t="shared" si="739"/>
        <v>0</v>
      </c>
      <c r="EK76" s="33">
        <f t="shared" si="739"/>
        <v>0</v>
      </c>
      <c r="EL76" s="33">
        <f t="shared" si="739"/>
        <v>0</v>
      </c>
      <c r="EM76" s="33">
        <f t="shared" si="739"/>
        <v>0</v>
      </c>
      <c r="EN76" s="33">
        <f t="shared" si="739"/>
        <v>0</v>
      </c>
      <c r="EO76" s="60" t="e">
        <f t="shared" si="739"/>
        <v>#DIV/0!</v>
      </c>
      <c r="EP76" s="60" t="e">
        <f t="shared" si="739"/>
        <v>#DIV/0!</v>
      </c>
      <c r="EQ76" s="60" t="e">
        <f t="shared" si="739"/>
        <v>#DIV/0!</v>
      </c>
    </row>
    <row r="77" spans="1:147" x14ac:dyDescent="0.25">
      <c r="A77" s="25">
        <v>1426</v>
      </c>
      <c r="B77" s="6">
        <v>600020371</v>
      </c>
      <c r="C77" s="26">
        <v>60252600</v>
      </c>
      <c r="D77" s="27" t="s">
        <v>37</v>
      </c>
      <c r="E77" s="6">
        <v>3122</v>
      </c>
      <c r="F77" s="6" t="s">
        <v>18</v>
      </c>
      <c r="G77" s="6" t="s">
        <v>19</v>
      </c>
      <c r="H77" s="40">
        <f>I77+P77</f>
        <v>120000</v>
      </c>
      <c r="I77" s="40">
        <f>K77+L77+M77+N77+O77</f>
        <v>20000</v>
      </c>
      <c r="J77" s="5"/>
      <c r="K77" s="9"/>
      <c r="L77" s="9">
        <v>20000</v>
      </c>
      <c r="M77" s="9"/>
      <c r="N77" s="9"/>
      <c r="O77" s="9"/>
      <c r="P77" s="40">
        <f>Q77+R77+S77</f>
        <v>100000</v>
      </c>
      <c r="Q77" s="9"/>
      <c r="R77" s="9">
        <v>100000</v>
      </c>
      <c r="S77" s="9"/>
      <c r="T77" s="68">
        <f>(L77+M77+N77)*-1</f>
        <v>-20000</v>
      </c>
      <c r="U77" s="68">
        <f>(Q77+R77)*-1</f>
        <v>-100000</v>
      </c>
      <c r="V77" s="9">
        <f t="shared" ref="V77:W79" si="740">ROUND(T77*0.65,0)</f>
        <v>-13000</v>
      </c>
      <c r="W77" s="9">
        <f t="shared" si="740"/>
        <v>-65000</v>
      </c>
      <c r="X77" s="9">
        <v>55392</v>
      </c>
      <c r="Y77" s="9">
        <v>29600</v>
      </c>
      <c r="Z77" s="73">
        <f t="shared" ref="Z77:Z79" si="741">IF(T77=0,0,ROUND((T77+L77)/X77/12,2))</f>
        <v>0</v>
      </c>
      <c r="AA77" s="73">
        <f t="shared" ref="AA77:AA79" si="742">IF(U77=0,0,ROUND((U77+Q77)/Y77/12,2))</f>
        <v>-0.28000000000000003</v>
      </c>
      <c r="AB77" s="73">
        <f>Z77+AA77</f>
        <v>-0.28000000000000003</v>
      </c>
      <c r="AC77" s="73">
        <f t="shared" ref="AC77:AC79" si="743">ROUND(Z77*0.65,2)</f>
        <v>0</v>
      </c>
      <c r="AD77" s="73">
        <f t="shared" ref="AD77:AD79" si="744">ROUND(AA77*0.65,2)</f>
        <v>-0.18</v>
      </c>
      <c r="AE77" s="46">
        <f>AC77+AD77</f>
        <v>-0.18</v>
      </c>
      <c r="AF77" s="40">
        <f>AG77+AN77</f>
        <v>0</v>
      </c>
      <c r="AG77" s="40">
        <f>AI77+AJ77+AK77+AL77+AM77</f>
        <v>0</v>
      </c>
      <c r="AH77" s="81"/>
      <c r="AI77" s="82"/>
      <c r="AJ77" s="82"/>
      <c r="AK77" s="82"/>
      <c r="AL77" s="82"/>
      <c r="AM77" s="82"/>
      <c r="AN77" s="80">
        <f>AO77+AP77+AQ77</f>
        <v>0</v>
      </c>
      <c r="AO77" s="82"/>
      <c r="AP77" s="82"/>
      <c r="AQ77" s="82"/>
      <c r="AR77" s="85">
        <f>((AL77+AK77+AJ77)-((V77)*-1))*-1</f>
        <v>13000</v>
      </c>
      <c r="AS77" s="85">
        <f>((AO77+AP77)-((W77)*-1))*-1</f>
        <v>65000</v>
      </c>
      <c r="AT77" s="9"/>
      <c r="AU77" s="9"/>
      <c r="AV77" s="90" t="e">
        <f t="shared" ref="AV77:AV79" si="745">ROUND((AY77/AT77/10)+(AC77),2)*-1</f>
        <v>#DIV/0!</v>
      </c>
      <c r="AW77" s="90" t="e">
        <f t="shared" ref="AW77:AW79" si="746">ROUND((AZ77/AU77/10)+AD77,2)*-1</f>
        <v>#DIV/0!</v>
      </c>
      <c r="AX77" s="90" t="e">
        <f>AV77+AW77</f>
        <v>#DIV/0!</v>
      </c>
      <c r="AY77" s="92">
        <f t="shared" ref="AY77:AY79" si="747">AK77+AL77</f>
        <v>0</v>
      </c>
      <c r="AZ77" s="92">
        <f t="shared" ref="AZ77:AZ79" si="748">AP77</f>
        <v>0</v>
      </c>
      <c r="BA77" s="93">
        <f>BB77+BI77</f>
        <v>0</v>
      </c>
      <c r="BB77" s="93">
        <f>BD77+BE77+BF77+BG77+BH77</f>
        <v>0</v>
      </c>
      <c r="BC77" s="94"/>
      <c r="BD77" s="85"/>
      <c r="BE77" s="85"/>
      <c r="BF77" s="85"/>
      <c r="BG77" s="85"/>
      <c r="BH77" s="85"/>
      <c r="BI77" s="93">
        <f>BJ77+BK77+BL77</f>
        <v>0</v>
      </c>
      <c r="BJ77" s="85"/>
      <c r="BK77" s="85"/>
      <c r="BL77" s="85"/>
      <c r="BM77" s="85">
        <f t="shared" ref="BM77:BM79" si="749">(BE77+BF77+BG77)-(AJ77+AK77+AL77)</f>
        <v>0</v>
      </c>
      <c r="BN77" s="85">
        <f t="shared" ref="BN77:BN79" si="750">(BJ77+BK77)-(AO77+AP77)</f>
        <v>0</v>
      </c>
      <c r="BO77" s="9"/>
      <c r="BP77" s="9"/>
      <c r="BQ77" s="90" t="e">
        <f t="shared" ref="BQ77:BQ79" si="751">ROUND(((BF77+BG77)-(AK77+AL77))/BO77/10,2)*-1</f>
        <v>#DIV/0!</v>
      </c>
      <c r="BR77" s="90" t="e">
        <f t="shared" ref="BR77:BR79" si="752">ROUND(((BK77-AP77)/BP77/10),2)*-1</f>
        <v>#DIV/0!</v>
      </c>
      <c r="BS77" s="90" t="e">
        <f>BQ77+BR77</f>
        <v>#DIV/0!</v>
      </c>
      <c r="BT77" s="93">
        <f>BU77+CB77</f>
        <v>0</v>
      </c>
      <c r="BU77" s="93">
        <f>BW77+BX77+BY77+BZ77+CA77</f>
        <v>0</v>
      </c>
      <c r="BV77" s="81"/>
      <c r="BW77" s="82"/>
      <c r="BX77" s="82"/>
      <c r="BY77" s="82"/>
      <c r="BZ77" s="82"/>
      <c r="CA77" s="82"/>
      <c r="CB77" s="40">
        <f t="shared" ref="CB77:CB79" si="753">CC77+CD77+CE77</f>
        <v>0</v>
      </c>
      <c r="CC77" s="82"/>
      <c r="CD77" s="82"/>
      <c r="CE77" s="82"/>
      <c r="CF77" s="85">
        <f t="shared" ref="CF77:CF79" si="754">(BX77+BY77+BZ77)-(BE77+BF77+BG77)</f>
        <v>0</v>
      </c>
      <c r="CG77" s="85">
        <f t="shared" ref="CG77:CG79" si="755">(CC77+CD77)-(BJ77+BK77)</f>
        <v>0</v>
      </c>
      <c r="CH77" s="9"/>
      <c r="CI77" s="9"/>
      <c r="CJ77" s="96" t="e">
        <f t="shared" ref="CJ77:CJ79" si="756">ROUND(((BY77+BZ77)-(BF77+BG77))/CH77/10,2)*-1</f>
        <v>#DIV/0!</v>
      </c>
      <c r="CK77" s="96" t="e">
        <f t="shared" ref="CK77:CK79" si="757">ROUND(((CD77-BK77)/CI77/10),2)*-1</f>
        <v>#DIV/0!</v>
      </c>
      <c r="CL77" s="96" t="e">
        <f>CJ77+CK77</f>
        <v>#DIV/0!</v>
      </c>
      <c r="CM77" s="93">
        <f>CN77+CU77</f>
        <v>0</v>
      </c>
      <c r="CN77" s="93">
        <f>CP77+CQ77+CR77+CS77+CT77</f>
        <v>0</v>
      </c>
      <c r="CO77" s="94"/>
      <c r="CP77" s="85"/>
      <c r="CQ77" s="85"/>
      <c r="CR77" s="85"/>
      <c r="CS77" s="85"/>
      <c r="CT77" s="85"/>
      <c r="CU77" s="93">
        <f t="shared" ref="CU77:CU79" si="758">CV77+CW77+CX77</f>
        <v>0</v>
      </c>
      <c r="CV77" s="85"/>
      <c r="CW77" s="85"/>
      <c r="CX77" s="85"/>
      <c r="CY77" s="85">
        <f t="shared" ref="CY77:CY79" si="759">(CQ77+CR77+CS77)-(BX77+BY77+BZ77)</f>
        <v>0</v>
      </c>
      <c r="CZ77" s="85">
        <f t="shared" ref="CZ77:CZ79" si="760">(CV77+CW77)-(CC77+CD77)</f>
        <v>0</v>
      </c>
      <c r="DA77" s="9">
        <v>56067</v>
      </c>
      <c r="DB77" s="9">
        <v>27130</v>
      </c>
      <c r="DC77" s="96">
        <f t="shared" ref="DC77" si="761">ROUND(((CR77+CS77)-(BY77+BZ77))/DA77/10,2)*-1</f>
        <v>0</v>
      </c>
      <c r="DD77" s="96">
        <f t="shared" ref="DD77" si="762">ROUND(((CW77-CD77)/DB77/10),2)*-1</f>
        <v>0</v>
      </c>
      <c r="DE77" s="96">
        <f>DC77+DD77</f>
        <v>0</v>
      </c>
      <c r="DF77" s="93">
        <f>DG77+DN77</f>
        <v>0</v>
      </c>
      <c r="DG77" s="93">
        <f>DI77+DJ77+DK77+DL77+DM77</f>
        <v>0</v>
      </c>
      <c r="DH77" s="94"/>
      <c r="DI77" s="85"/>
      <c r="DJ77" s="85"/>
      <c r="DK77" s="85"/>
      <c r="DL77" s="85"/>
      <c r="DM77" s="85"/>
      <c r="DN77" s="93">
        <f t="shared" ref="DN77:DN79" si="763">DO77+DP77+DQ77</f>
        <v>0</v>
      </c>
      <c r="DO77" s="85"/>
      <c r="DP77" s="85"/>
      <c r="DQ77" s="85"/>
      <c r="DR77" s="85">
        <f t="shared" ref="DR77:DR79" si="764">(DJ77+DK77+DL77)-(CQ77+CR77+CS77)</f>
        <v>0</v>
      </c>
      <c r="DS77" s="85">
        <f t="shared" ref="DS77:DS79" si="765">(DO77+DP77)-(CV77+CW77)</f>
        <v>0</v>
      </c>
      <c r="DT77" s="9"/>
      <c r="DU77" s="9"/>
      <c r="DV77" s="96" t="e">
        <f t="shared" ref="DV77" si="766">ROUND(((DK77+DL77)-(CR77+CS77))/DT77/10,2)*-1</f>
        <v>#DIV/0!</v>
      </c>
      <c r="DW77" s="96" t="e">
        <f t="shared" ref="DW77" si="767">ROUND(((DP77-CW77)/DU77/10),2)*-1</f>
        <v>#DIV/0!</v>
      </c>
      <c r="DX77" s="96" t="e">
        <f>DV77+DW77</f>
        <v>#DIV/0!</v>
      </c>
      <c r="DY77" s="93">
        <f>DZ77+EG77</f>
        <v>0</v>
      </c>
      <c r="DZ77" s="93">
        <f>EB77+EC77+ED77+EE77+EF77</f>
        <v>0</v>
      </c>
      <c r="EA77" s="94"/>
      <c r="EB77" s="85"/>
      <c r="EC77" s="85"/>
      <c r="ED77" s="85"/>
      <c r="EE77" s="85"/>
      <c r="EF77" s="85"/>
      <c r="EG77" s="93">
        <f t="shared" ref="EG77:EG79" si="768">EH77+EI77+EJ77</f>
        <v>0</v>
      </c>
      <c r="EH77" s="85"/>
      <c r="EI77" s="85"/>
      <c r="EJ77" s="85"/>
      <c r="EK77" s="85">
        <f t="shared" ref="EK77:EK79" si="769">(EC77+ED77+EE77)-(DJ77+DK77+DL77)</f>
        <v>0</v>
      </c>
      <c r="EL77" s="85">
        <f t="shared" ref="EL77:EL79" si="770">(EH77+EI77)-(DO77+DP77)</f>
        <v>0</v>
      </c>
      <c r="EM77" s="9"/>
      <c r="EN77" s="9"/>
      <c r="EO77" s="96" t="e">
        <f t="shared" ref="EO77" si="771">ROUND(((ED77+EE77)-(DK77+DL77))/EM77/10,2)*-1</f>
        <v>#DIV/0!</v>
      </c>
      <c r="EP77" s="96" t="e">
        <f t="shared" ref="EP77" si="772">ROUND(((EI77-DP77)/EN77/10),2)*-1</f>
        <v>#DIV/0!</v>
      </c>
      <c r="EQ77" s="96" t="e">
        <f>EO77+EP77</f>
        <v>#DIV/0!</v>
      </c>
    </row>
    <row r="78" spans="1:147" x14ac:dyDescent="0.25">
      <c r="A78" s="5">
        <v>1426</v>
      </c>
      <c r="B78" s="2">
        <v>600020371</v>
      </c>
      <c r="C78" s="7">
        <v>60252600</v>
      </c>
      <c r="D78" s="8" t="s">
        <v>37</v>
      </c>
      <c r="E78" s="19">
        <v>3122</v>
      </c>
      <c r="F78" s="19" t="s">
        <v>109</v>
      </c>
      <c r="G78" s="19" t="s">
        <v>95</v>
      </c>
      <c r="H78" s="40">
        <f>I78+P78</f>
        <v>0</v>
      </c>
      <c r="I78" s="40">
        <f>K78+L78+M78+N78+O78</f>
        <v>0</v>
      </c>
      <c r="J78" s="5"/>
      <c r="K78" s="9"/>
      <c r="L78" s="9"/>
      <c r="M78" s="9"/>
      <c r="N78" s="9"/>
      <c r="O78" s="9"/>
      <c r="P78" s="40">
        <f>Q78+R78+S78</f>
        <v>0</v>
      </c>
      <c r="Q78" s="9"/>
      <c r="R78" s="9"/>
      <c r="S78" s="9"/>
      <c r="T78" s="68">
        <f>(L78+M78+N78)*-1</f>
        <v>0</v>
      </c>
      <c r="U78" s="68">
        <f>(Q78+R78)*-1</f>
        <v>0</v>
      </c>
      <c r="V78" s="9">
        <f t="shared" si="740"/>
        <v>0</v>
      </c>
      <c r="W78" s="9">
        <f t="shared" si="740"/>
        <v>0</v>
      </c>
      <c r="X78" s="45" t="s">
        <v>219</v>
      </c>
      <c r="Y78" s="45" t="s">
        <v>219</v>
      </c>
      <c r="Z78" s="73">
        <f t="shared" si="741"/>
        <v>0</v>
      </c>
      <c r="AA78" s="73">
        <f t="shared" si="742"/>
        <v>0</v>
      </c>
      <c r="AB78" s="73">
        <f>Z78+AA78</f>
        <v>0</v>
      </c>
      <c r="AC78" s="73">
        <f t="shared" si="743"/>
        <v>0</v>
      </c>
      <c r="AD78" s="73">
        <f t="shared" si="744"/>
        <v>0</v>
      </c>
      <c r="AE78" s="46">
        <f>AC78+AD78</f>
        <v>0</v>
      </c>
      <c r="AF78" s="40">
        <f>AG78+AN78</f>
        <v>0</v>
      </c>
      <c r="AG78" s="40">
        <f>AI78+AJ78+AK78+AL78+AM78</f>
        <v>0</v>
      </c>
      <c r="AH78" s="81"/>
      <c r="AI78" s="82"/>
      <c r="AJ78" s="82"/>
      <c r="AK78" s="82"/>
      <c r="AL78" s="82"/>
      <c r="AM78" s="82"/>
      <c r="AN78" s="80">
        <f>AO78+AP78+AQ78</f>
        <v>0</v>
      </c>
      <c r="AO78" s="82"/>
      <c r="AP78" s="82"/>
      <c r="AQ78" s="82"/>
      <c r="AR78" s="85">
        <f>((AL78+AK78+AJ78)-((V78)*-1))*-1</f>
        <v>0</v>
      </c>
      <c r="AS78" s="85">
        <f>((AO78+AP78)-((W78)*-1))*-1</f>
        <v>0</v>
      </c>
      <c r="AT78" s="45" t="s">
        <v>219</v>
      </c>
      <c r="AU78" s="45" t="s">
        <v>219</v>
      </c>
      <c r="AV78" s="90">
        <v>0</v>
      </c>
      <c r="AW78" s="90">
        <v>0</v>
      </c>
      <c r="AX78" s="90">
        <f>AV78+AW78</f>
        <v>0</v>
      </c>
      <c r="AY78" s="92">
        <f t="shared" si="747"/>
        <v>0</v>
      </c>
      <c r="AZ78" s="92">
        <f t="shared" si="748"/>
        <v>0</v>
      </c>
      <c r="BA78" s="93">
        <f>BB78+BI78</f>
        <v>0</v>
      </c>
      <c r="BB78" s="93">
        <f>BD78+BE78+BF78+BG78+BH78</f>
        <v>0</v>
      </c>
      <c r="BC78" s="94"/>
      <c r="BD78" s="85"/>
      <c r="BE78" s="85"/>
      <c r="BF78" s="85"/>
      <c r="BG78" s="85"/>
      <c r="BH78" s="85"/>
      <c r="BI78" s="93">
        <f>BJ78+BK78+BL78</f>
        <v>0</v>
      </c>
      <c r="BJ78" s="85"/>
      <c r="BK78" s="85"/>
      <c r="BL78" s="85"/>
      <c r="BM78" s="85">
        <f t="shared" si="749"/>
        <v>0</v>
      </c>
      <c r="BN78" s="85">
        <f t="shared" si="750"/>
        <v>0</v>
      </c>
      <c r="BO78" s="45" t="s">
        <v>219</v>
      </c>
      <c r="BP78" s="45" t="s">
        <v>219</v>
      </c>
      <c r="BQ78" s="90">
        <v>0</v>
      </c>
      <c r="BR78" s="90">
        <v>0</v>
      </c>
      <c r="BS78" s="90">
        <f>BQ78+BR78</f>
        <v>0</v>
      </c>
      <c r="BT78" s="93">
        <f>BU78+CB78</f>
        <v>0</v>
      </c>
      <c r="BU78" s="93">
        <f>BW78+BX78+BY78+BZ78+CA78</f>
        <v>0</v>
      </c>
      <c r="BV78" s="81"/>
      <c r="BW78" s="82"/>
      <c r="BX78" s="82"/>
      <c r="BY78" s="82"/>
      <c r="BZ78" s="82"/>
      <c r="CA78" s="82"/>
      <c r="CB78" s="40">
        <f t="shared" si="753"/>
        <v>0</v>
      </c>
      <c r="CC78" s="82"/>
      <c r="CD78" s="82"/>
      <c r="CE78" s="82"/>
      <c r="CF78" s="85">
        <f t="shared" si="754"/>
        <v>0</v>
      </c>
      <c r="CG78" s="85">
        <f t="shared" si="755"/>
        <v>0</v>
      </c>
      <c r="CH78" s="45" t="s">
        <v>219</v>
      </c>
      <c r="CI78" s="45" t="s">
        <v>219</v>
      </c>
      <c r="CJ78" s="96">
        <v>0</v>
      </c>
      <c r="CK78" s="96">
        <v>0</v>
      </c>
      <c r="CL78" s="96">
        <f>CJ78+CK78</f>
        <v>0</v>
      </c>
      <c r="CM78" s="93">
        <f>CN78+CU78</f>
        <v>0</v>
      </c>
      <c r="CN78" s="93">
        <f>CP78+CQ78+CR78+CS78+CT78</f>
        <v>0</v>
      </c>
      <c r="CO78" s="94"/>
      <c r="CP78" s="85"/>
      <c r="CQ78" s="85"/>
      <c r="CR78" s="85"/>
      <c r="CS78" s="85"/>
      <c r="CT78" s="85"/>
      <c r="CU78" s="93">
        <f t="shared" si="758"/>
        <v>0</v>
      </c>
      <c r="CV78" s="85"/>
      <c r="CW78" s="85"/>
      <c r="CX78" s="85"/>
      <c r="CY78" s="85">
        <f t="shared" si="759"/>
        <v>0</v>
      </c>
      <c r="CZ78" s="85">
        <f t="shared" si="760"/>
        <v>0</v>
      </c>
      <c r="DA78" s="45" t="s">
        <v>219</v>
      </c>
      <c r="DB78" s="45" t="s">
        <v>219</v>
      </c>
      <c r="DC78" s="96">
        <v>0</v>
      </c>
      <c r="DD78" s="96">
        <v>0</v>
      </c>
      <c r="DE78" s="96">
        <f>DC78+DD78</f>
        <v>0</v>
      </c>
      <c r="DF78" s="93">
        <f>DG78+DN78</f>
        <v>0</v>
      </c>
      <c r="DG78" s="93">
        <f>DI78+DJ78+DK78+DL78+DM78</f>
        <v>0</v>
      </c>
      <c r="DH78" s="94"/>
      <c r="DI78" s="85"/>
      <c r="DJ78" s="85"/>
      <c r="DK78" s="85"/>
      <c r="DL78" s="85"/>
      <c r="DM78" s="85"/>
      <c r="DN78" s="93">
        <f t="shared" si="763"/>
        <v>0</v>
      </c>
      <c r="DO78" s="85"/>
      <c r="DP78" s="85"/>
      <c r="DQ78" s="85"/>
      <c r="DR78" s="85">
        <f t="shared" si="764"/>
        <v>0</v>
      </c>
      <c r="DS78" s="85">
        <f t="shared" si="765"/>
        <v>0</v>
      </c>
      <c r="DT78" s="45" t="s">
        <v>219</v>
      </c>
      <c r="DU78" s="45" t="s">
        <v>219</v>
      </c>
      <c r="DV78" s="96">
        <v>0</v>
      </c>
      <c r="DW78" s="96">
        <v>0</v>
      </c>
      <c r="DX78" s="96">
        <f>DV78+DW78</f>
        <v>0</v>
      </c>
      <c r="DY78" s="93">
        <f>DZ78+EG78</f>
        <v>0</v>
      </c>
      <c r="DZ78" s="93">
        <f>EB78+EC78+ED78+EE78+EF78</f>
        <v>0</v>
      </c>
      <c r="EA78" s="94"/>
      <c r="EB78" s="85"/>
      <c r="EC78" s="85"/>
      <c r="ED78" s="85"/>
      <c r="EE78" s="85"/>
      <c r="EF78" s="85"/>
      <c r="EG78" s="93">
        <f t="shared" si="768"/>
        <v>0</v>
      </c>
      <c r="EH78" s="85"/>
      <c r="EI78" s="85"/>
      <c r="EJ78" s="85"/>
      <c r="EK78" s="85">
        <f t="shared" si="769"/>
        <v>0</v>
      </c>
      <c r="EL78" s="85">
        <f t="shared" si="770"/>
        <v>0</v>
      </c>
      <c r="EM78" s="45" t="s">
        <v>219</v>
      </c>
      <c r="EN78" s="45" t="s">
        <v>219</v>
      </c>
      <c r="EO78" s="96">
        <v>0</v>
      </c>
      <c r="EP78" s="96">
        <v>0</v>
      </c>
      <c r="EQ78" s="96">
        <f>EO78+EP78</f>
        <v>0</v>
      </c>
    </row>
    <row r="79" spans="1:147" x14ac:dyDescent="0.25">
      <c r="A79" s="5">
        <v>1426</v>
      </c>
      <c r="B79" s="2">
        <v>600020371</v>
      </c>
      <c r="C79" s="7">
        <v>60252600</v>
      </c>
      <c r="D79" s="8" t="s">
        <v>37</v>
      </c>
      <c r="E79" s="2">
        <v>3150</v>
      </c>
      <c r="F79" s="2" t="s">
        <v>31</v>
      </c>
      <c r="G79" s="2" t="s">
        <v>19</v>
      </c>
      <c r="H79" s="40">
        <f>I79+P79</f>
        <v>30000</v>
      </c>
      <c r="I79" s="40">
        <f>K79+L79+M79+N79+O79</f>
        <v>10000</v>
      </c>
      <c r="J79" s="5"/>
      <c r="K79" s="9"/>
      <c r="L79" s="9">
        <v>10000</v>
      </c>
      <c r="M79" s="9"/>
      <c r="N79" s="9"/>
      <c r="O79" s="9"/>
      <c r="P79" s="40">
        <f>Q79+R79+S79</f>
        <v>20000</v>
      </c>
      <c r="Q79" s="9">
        <v>20000</v>
      </c>
      <c r="R79" s="9"/>
      <c r="S79" s="9"/>
      <c r="T79" s="68">
        <f>(L79+M79+N79)*-1</f>
        <v>-10000</v>
      </c>
      <c r="U79" s="68">
        <f>(Q79+R79)*-1</f>
        <v>-20000</v>
      </c>
      <c r="V79" s="9">
        <f t="shared" si="740"/>
        <v>-6500</v>
      </c>
      <c r="W79" s="9">
        <f t="shared" si="740"/>
        <v>-13000</v>
      </c>
      <c r="X79" s="9">
        <v>54443</v>
      </c>
      <c r="Y79" s="9">
        <v>26590</v>
      </c>
      <c r="Z79" s="73">
        <f t="shared" si="741"/>
        <v>0</v>
      </c>
      <c r="AA79" s="73">
        <f t="shared" si="742"/>
        <v>0</v>
      </c>
      <c r="AB79" s="73">
        <f>Z79+AA79</f>
        <v>0</v>
      </c>
      <c r="AC79" s="73">
        <f t="shared" si="743"/>
        <v>0</v>
      </c>
      <c r="AD79" s="73">
        <f t="shared" si="744"/>
        <v>0</v>
      </c>
      <c r="AE79" s="46">
        <f>AC79+AD79</f>
        <v>0</v>
      </c>
      <c r="AF79" s="40">
        <f>AG79+AN79</f>
        <v>0</v>
      </c>
      <c r="AG79" s="40">
        <f>AI79+AJ79+AK79+AL79+AM79</f>
        <v>0</v>
      </c>
      <c r="AH79" s="81"/>
      <c r="AI79" s="82"/>
      <c r="AJ79" s="82"/>
      <c r="AK79" s="82"/>
      <c r="AL79" s="82"/>
      <c r="AM79" s="82"/>
      <c r="AN79" s="80">
        <f>AO79+AP79+AQ79</f>
        <v>0</v>
      </c>
      <c r="AO79" s="82"/>
      <c r="AP79" s="82"/>
      <c r="AQ79" s="82"/>
      <c r="AR79" s="85">
        <f>((AL79+AK79+AJ79)-((V79)*-1))*-1</f>
        <v>6500</v>
      </c>
      <c r="AS79" s="85">
        <f>((AO79+AP79)-((W79)*-1))*-1</f>
        <v>13000</v>
      </c>
      <c r="AT79" s="9"/>
      <c r="AU79" s="9"/>
      <c r="AV79" s="90" t="e">
        <f t="shared" si="745"/>
        <v>#DIV/0!</v>
      </c>
      <c r="AW79" s="90" t="e">
        <f t="shared" si="746"/>
        <v>#DIV/0!</v>
      </c>
      <c r="AX79" s="90" t="e">
        <f>AV79+AW79</f>
        <v>#DIV/0!</v>
      </c>
      <c r="AY79" s="92">
        <f t="shared" si="747"/>
        <v>0</v>
      </c>
      <c r="AZ79" s="92">
        <f t="shared" si="748"/>
        <v>0</v>
      </c>
      <c r="BA79" s="93">
        <f>BB79+BI79</f>
        <v>0</v>
      </c>
      <c r="BB79" s="93">
        <f>BD79+BE79+BF79+BG79+BH79</f>
        <v>0</v>
      </c>
      <c r="BC79" s="94"/>
      <c r="BD79" s="85"/>
      <c r="BE79" s="85"/>
      <c r="BF79" s="85"/>
      <c r="BG79" s="85"/>
      <c r="BH79" s="85"/>
      <c r="BI79" s="93">
        <f>BJ79+BK79+BL79</f>
        <v>0</v>
      </c>
      <c r="BJ79" s="85"/>
      <c r="BK79" s="85"/>
      <c r="BL79" s="85"/>
      <c r="BM79" s="85">
        <f t="shared" si="749"/>
        <v>0</v>
      </c>
      <c r="BN79" s="85">
        <f t="shared" si="750"/>
        <v>0</v>
      </c>
      <c r="BO79" s="9"/>
      <c r="BP79" s="9"/>
      <c r="BQ79" s="90" t="e">
        <f t="shared" si="751"/>
        <v>#DIV/0!</v>
      </c>
      <c r="BR79" s="90" t="e">
        <f t="shared" si="752"/>
        <v>#DIV/0!</v>
      </c>
      <c r="BS79" s="90" t="e">
        <f>BQ79+BR79</f>
        <v>#DIV/0!</v>
      </c>
      <c r="BT79" s="93">
        <f>BU79+CB79</f>
        <v>0</v>
      </c>
      <c r="BU79" s="93">
        <f>BW79+BX79+BY79+BZ79+CA79</f>
        <v>0</v>
      </c>
      <c r="BV79" s="81"/>
      <c r="BW79" s="82"/>
      <c r="BX79" s="82"/>
      <c r="BY79" s="82"/>
      <c r="BZ79" s="82"/>
      <c r="CA79" s="82"/>
      <c r="CB79" s="40">
        <f t="shared" si="753"/>
        <v>0</v>
      </c>
      <c r="CC79" s="82"/>
      <c r="CD79" s="82"/>
      <c r="CE79" s="82"/>
      <c r="CF79" s="85">
        <f t="shared" si="754"/>
        <v>0</v>
      </c>
      <c r="CG79" s="85">
        <f t="shared" si="755"/>
        <v>0</v>
      </c>
      <c r="CH79" s="9"/>
      <c r="CI79" s="9"/>
      <c r="CJ79" s="96" t="e">
        <f t="shared" si="756"/>
        <v>#DIV/0!</v>
      </c>
      <c r="CK79" s="96" t="e">
        <f t="shared" si="757"/>
        <v>#DIV/0!</v>
      </c>
      <c r="CL79" s="96" t="e">
        <f>CJ79+CK79</f>
        <v>#DIV/0!</v>
      </c>
      <c r="CM79" s="93">
        <f>CN79+CU79</f>
        <v>0</v>
      </c>
      <c r="CN79" s="93">
        <f>CP79+CQ79+CR79+CS79+CT79</f>
        <v>0</v>
      </c>
      <c r="CO79" s="94"/>
      <c r="CP79" s="85"/>
      <c r="CQ79" s="85"/>
      <c r="CR79" s="85"/>
      <c r="CS79" s="85"/>
      <c r="CT79" s="85"/>
      <c r="CU79" s="93">
        <f t="shared" si="758"/>
        <v>0</v>
      </c>
      <c r="CV79" s="85"/>
      <c r="CW79" s="85"/>
      <c r="CX79" s="85"/>
      <c r="CY79" s="85">
        <f t="shared" si="759"/>
        <v>0</v>
      </c>
      <c r="CZ79" s="85">
        <f t="shared" si="760"/>
        <v>0</v>
      </c>
      <c r="DA79" s="9">
        <v>51885</v>
      </c>
      <c r="DB79" s="9">
        <v>27135</v>
      </c>
      <c r="DC79" s="96">
        <f t="shared" ref="DC79" si="773">ROUND(((CR79+CS79)-(BY79+BZ79))/DA79/10,2)*-1</f>
        <v>0</v>
      </c>
      <c r="DD79" s="96">
        <f t="shared" ref="DD79" si="774">ROUND(((CW79-CD79)/DB79/10),2)*-1</f>
        <v>0</v>
      </c>
      <c r="DE79" s="96">
        <f>DC79+DD79</f>
        <v>0</v>
      </c>
      <c r="DF79" s="93">
        <f>DG79+DN79</f>
        <v>0</v>
      </c>
      <c r="DG79" s="93">
        <f>DI79+DJ79+DK79+DL79+DM79</f>
        <v>0</v>
      </c>
      <c r="DH79" s="94"/>
      <c r="DI79" s="85"/>
      <c r="DJ79" s="85"/>
      <c r="DK79" s="85"/>
      <c r="DL79" s="85"/>
      <c r="DM79" s="85"/>
      <c r="DN79" s="93">
        <f t="shared" si="763"/>
        <v>0</v>
      </c>
      <c r="DO79" s="85"/>
      <c r="DP79" s="85"/>
      <c r="DQ79" s="85"/>
      <c r="DR79" s="85">
        <f t="shared" si="764"/>
        <v>0</v>
      </c>
      <c r="DS79" s="85">
        <f t="shared" si="765"/>
        <v>0</v>
      </c>
      <c r="DT79" s="9"/>
      <c r="DU79" s="9"/>
      <c r="DV79" s="96" t="e">
        <f t="shared" ref="DV79" si="775">ROUND(((DK79+DL79)-(CR79+CS79))/DT79/10,2)*-1</f>
        <v>#DIV/0!</v>
      </c>
      <c r="DW79" s="96" t="e">
        <f t="shared" ref="DW79" si="776">ROUND(((DP79-CW79)/DU79/10),2)*-1</f>
        <v>#DIV/0!</v>
      </c>
      <c r="DX79" s="96" t="e">
        <f>DV79+DW79</f>
        <v>#DIV/0!</v>
      </c>
      <c r="DY79" s="93">
        <f>DZ79+EG79</f>
        <v>0</v>
      </c>
      <c r="DZ79" s="93">
        <f>EB79+EC79+ED79+EE79+EF79</f>
        <v>0</v>
      </c>
      <c r="EA79" s="94"/>
      <c r="EB79" s="85"/>
      <c r="EC79" s="85"/>
      <c r="ED79" s="85"/>
      <c r="EE79" s="85"/>
      <c r="EF79" s="85"/>
      <c r="EG79" s="93">
        <f t="shared" si="768"/>
        <v>0</v>
      </c>
      <c r="EH79" s="85"/>
      <c r="EI79" s="85"/>
      <c r="EJ79" s="85"/>
      <c r="EK79" s="85">
        <f t="shared" si="769"/>
        <v>0</v>
      </c>
      <c r="EL79" s="85">
        <f t="shared" si="770"/>
        <v>0</v>
      </c>
      <c r="EM79" s="9"/>
      <c r="EN79" s="9"/>
      <c r="EO79" s="96" t="e">
        <f t="shared" ref="EO79" si="777">ROUND(((ED79+EE79)-(DK79+DL79))/EM79/10,2)*-1</f>
        <v>#DIV/0!</v>
      </c>
      <c r="EP79" s="96" t="e">
        <f t="shared" ref="EP79" si="778">ROUND(((EI79-DP79)/EN79/10),2)*-1</f>
        <v>#DIV/0!</v>
      </c>
      <c r="EQ79" s="96" t="e">
        <f>EO79+EP79</f>
        <v>#DIV/0!</v>
      </c>
    </row>
    <row r="80" spans="1:147" x14ac:dyDescent="0.25">
      <c r="A80" s="29"/>
      <c r="B80" s="30"/>
      <c r="C80" s="31"/>
      <c r="D80" s="32" t="s">
        <v>161</v>
      </c>
      <c r="E80" s="30"/>
      <c r="F80" s="30"/>
      <c r="G80" s="30"/>
      <c r="H80" s="33">
        <f t="shared" ref="H80:AE80" si="779">SUBTOTAL(9,H77:H79)</f>
        <v>150000</v>
      </c>
      <c r="I80" s="33">
        <f t="shared" si="779"/>
        <v>30000</v>
      </c>
      <c r="J80" s="33">
        <f t="shared" si="779"/>
        <v>0</v>
      </c>
      <c r="K80" s="33">
        <f t="shared" si="779"/>
        <v>0</v>
      </c>
      <c r="L80" s="33">
        <f t="shared" si="779"/>
        <v>30000</v>
      </c>
      <c r="M80" s="33">
        <f t="shared" si="779"/>
        <v>0</v>
      </c>
      <c r="N80" s="33">
        <f t="shared" si="779"/>
        <v>0</v>
      </c>
      <c r="O80" s="33">
        <f t="shared" si="779"/>
        <v>0</v>
      </c>
      <c r="P80" s="33">
        <f t="shared" si="779"/>
        <v>120000</v>
      </c>
      <c r="Q80" s="33">
        <f t="shared" si="779"/>
        <v>20000</v>
      </c>
      <c r="R80" s="33">
        <f t="shared" si="779"/>
        <v>100000</v>
      </c>
      <c r="S80" s="33">
        <f t="shared" si="779"/>
        <v>0</v>
      </c>
      <c r="T80" s="33">
        <f t="shared" si="779"/>
        <v>-30000</v>
      </c>
      <c r="U80" s="33">
        <f t="shared" si="779"/>
        <v>-120000</v>
      </c>
      <c r="V80" s="33">
        <f t="shared" si="779"/>
        <v>-19500</v>
      </c>
      <c r="W80" s="33">
        <f t="shared" si="779"/>
        <v>-78000</v>
      </c>
      <c r="X80" s="33">
        <f t="shared" si="779"/>
        <v>109835</v>
      </c>
      <c r="Y80" s="33">
        <f t="shared" si="779"/>
        <v>56190</v>
      </c>
      <c r="Z80" s="47">
        <f t="shared" si="779"/>
        <v>0</v>
      </c>
      <c r="AA80" s="47">
        <f t="shared" si="779"/>
        <v>-0.28000000000000003</v>
      </c>
      <c r="AB80" s="47">
        <f t="shared" si="779"/>
        <v>-0.28000000000000003</v>
      </c>
      <c r="AC80" s="47">
        <f t="shared" si="779"/>
        <v>0</v>
      </c>
      <c r="AD80" s="47">
        <f t="shared" si="779"/>
        <v>-0.18</v>
      </c>
      <c r="AE80" s="47">
        <f t="shared" si="779"/>
        <v>-0.18</v>
      </c>
      <c r="AF80" s="33">
        <f t="shared" ref="AF80:AX80" si="780">SUBTOTAL(9,AF77:AF79)</f>
        <v>0</v>
      </c>
      <c r="AG80" s="33">
        <f t="shared" si="780"/>
        <v>0</v>
      </c>
      <c r="AH80" s="33">
        <f t="shared" si="780"/>
        <v>0</v>
      </c>
      <c r="AI80" s="33">
        <f t="shared" si="780"/>
        <v>0</v>
      </c>
      <c r="AJ80" s="33">
        <f t="shared" si="780"/>
        <v>0</v>
      </c>
      <c r="AK80" s="33">
        <f t="shared" si="780"/>
        <v>0</v>
      </c>
      <c r="AL80" s="33">
        <f t="shared" si="780"/>
        <v>0</v>
      </c>
      <c r="AM80" s="33">
        <f t="shared" si="780"/>
        <v>0</v>
      </c>
      <c r="AN80" s="33">
        <f t="shared" si="780"/>
        <v>0</v>
      </c>
      <c r="AO80" s="33">
        <f t="shared" si="780"/>
        <v>0</v>
      </c>
      <c r="AP80" s="33">
        <f t="shared" si="780"/>
        <v>0</v>
      </c>
      <c r="AQ80" s="33">
        <f t="shared" si="780"/>
        <v>0</v>
      </c>
      <c r="AR80" s="33">
        <f t="shared" si="780"/>
        <v>19500</v>
      </c>
      <c r="AS80" s="33">
        <f t="shared" si="780"/>
        <v>78000</v>
      </c>
      <c r="AT80" s="33">
        <f t="shared" si="780"/>
        <v>0</v>
      </c>
      <c r="AU80" s="33">
        <f t="shared" si="780"/>
        <v>0</v>
      </c>
      <c r="AV80" s="47" t="e">
        <f t="shared" si="780"/>
        <v>#DIV/0!</v>
      </c>
      <c r="AW80" s="47" t="e">
        <f t="shared" si="780"/>
        <v>#DIV/0!</v>
      </c>
      <c r="AX80" s="47" t="e">
        <f t="shared" si="780"/>
        <v>#DIV/0!</v>
      </c>
      <c r="AY80"/>
      <c r="AZ80"/>
      <c r="BA80" s="33">
        <f t="shared" ref="BA80:BS80" si="781">SUBTOTAL(9,BA77:BA79)</f>
        <v>0</v>
      </c>
      <c r="BB80" s="33">
        <f t="shared" si="781"/>
        <v>0</v>
      </c>
      <c r="BC80" s="33">
        <f t="shared" si="781"/>
        <v>0</v>
      </c>
      <c r="BD80" s="33">
        <f t="shared" si="781"/>
        <v>0</v>
      </c>
      <c r="BE80" s="33">
        <f t="shared" si="781"/>
        <v>0</v>
      </c>
      <c r="BF80" s="33">
        <f t="shared" si="781"/>
        <v>0</v>
      </c>
      <c r="BG80" s="33">
        <f t="shared" si="781"/>
        <v>0</v>
      </c>
      <c r="BH80" s="33">
        <f t="shared" si="781"/>
        <v>0</v>
      </c>
      <c r="BI80" s="33">
        <f t="shared" si="781"/>
        <v>0</v>
      </c>
      <c r="BJ80" s="33">
        <f t="shared" si="781"/>
        <v>0</v>
      </c>
      <c r="BK80" s="33">
        <f t="shared" si="781"/>
        <v>0</v>
      </c>
      <c r="BL80" s="33">
        <f t="shared" si="781"/>
        <v>0</v>
      </c>
      <c r="BM80" s="33">
        <f t="shared" si="781"/>
        <v>0</v>
      </c>
      <c r="BN80" s="33">
        <f t="shared" si="781"/>
        <v>0</v>
      </c>
      <c r="BO80" s="33">
        <f t="shared" si="781"/>
        <v>0</v>
      </c>
      <c r="BP80" s="33">
        <f t="shared" si="781"/>
        <v>0</v>
      </c>
      <c r="BQ80" s="47" t="e">
        <f t="shared" si="781"/>
        <v>#DIV/0!</v>
      </c>
      <c r="BR80" s="47" t="e">
        <f t="shared" si="781"/>
        <v>#DIV/0!</v>
      </c>
      <c r="BS80" s="47" t="e">
        <f t="shared" si="781"/>
        <v>#DIV/0!</v>
      </c>
      <c r="BT80" s="33">
        <f t="shared" ref="BT80:CL80" si="782">SUBTOTAL(9,BT77:BT79)</f>
        <v>0</v>
      </c>
      <c r="BU80" s="33">
        <f t="shared" si="782"/>
        <v>0</v>
      </c>
      <c r="BV80" s="33">
        <f t="shared" si="782"/>
        <v>0</v>
      </c>
      <c r="BW80" s="33">
        <f t="shared" si="782"/>
        <v>0</v>
      </c>
      <c r="BX80" s="33">
        <f t="shared" si="782"/>
        <v>0</v>
      </c>
      <c r="BY80" s="33">
        <f t="shared" si="782"/>
        <v>0</v>
      </c>
      <c r="BZ80" s="33">
        <f t="shared" si="782"/>
        <v>0</v>
      </c>
      <c r="CA80" s="33">
        <f t="shared" si="782"/>
        <v>0</v>
      </c>
      <c r="CB80" s="33">
        <f t="shared" si="782"/>
        <v>0</v>
      </c>
      <c r="CC80" s="33">
        <f t="shared" si="782"/>
        <v>0</v>
      </c>
      <c r="CD80" s="33">
        <f t="shared" si="782"/>
        <v>0</v>
      </c>
      <c r="CE80" s="33">
        <f t="shared" si="782"/>
        <v>0</v>
      </c>
      <c r="CF80" s="33">
        <f t="shared" si="782"/>
        <v>0</v>
      </c>
      <c r="CG80" s="33">
        <f t="shared" si="782"/>
        <v>0</v>
      </c>
      <c r="CH80" s="33">
        <f t="shared" si="782"/>
        <v>0</v>
      </c>
      <c r="CI80" s="33">
        <f t="shared" si="782"/>
        <v>0</v>
      </c>
      <c r="CJ80" s="60" t="e">
        <f t="shared" si="782"/>
        <v>#DIV/0!</v>
      </c>
      <c r="CK80" s="60" t="e">
        <f t="shared" si="782"/>
        <v>#DIV/0!</v>
      </c>
      <c r="CL80" s="60" t="e">
        <f t="shared" si="782"/>
        <v>#DIV/0!</v>
      </c>
      <c r="CM80" s="33">
        <f t="shared" ref="CM80:DE80" si="783">SUBTOTAL(9,CM77:CM79)</f>
        <v>0</v>
      </c>
      <c r="CN80" s="33">
        <f t="shared" si="783"/>
        <v>0</v>
      </c>
      <c r="CO80" s="33">
        <f t="shared" si="783"/>
        <v>0</v>
      </c>
      <c r="CP80" s="33">
        <f t="shared" si="783"/>
        <v>0</v>
      </c>
      <c r="CQ80" s="33">
        <f t="shared" si="783"/>
        <v>0</v>
      </c>
      <c r="CR80" s="33">
        <f t="shared" si="783"/>
        <v>0</v>
      </c>
      <c r="CS80" s="33">
        <f t="shared" si="783"/>
        <v>0</v>
      </c>
      <c r="CT80" s="33">
        <f t="shared" si="783"/>
        <v>0</v>
      </c>
      <c r="CU80" s="33">
        <f t="shared" si="783"/>
        <v>0</v>
      </c>
      <c r="CV80" s="33">
        <f t="shared" si="783"/>
        <v>0</v>
      </c>
      <c r="CW80" s="33">
        <f t="shared" si="783"/>
        <v>0</v>
      </c>
      <c r="CX80" s="33">
        <f t="shared" si="783"/>
        <v>0</v>
      </c>
      <c r="CY80" s="33">
        <f t="shared" si="783"/>
        <v>0</v>
      </c>
      <c r="CZ80" s="33">
        <f t="shared" si="783"/>
        <v>0</v>
      </c>
      <c r="DA80" s="33">
        <f t="shared" si="783"/>
        <v>107952</v>
      </c>
      <c r="DB80" s="33">
        <f t="shared" si="783"/>
        <v>54265</v>
      </c>
      <c r="DC80" s="60">
        <f t="shared" si="783"/>
        <v>0</v>
      </c>
      <c r="DD80" s="60">
        <f t="shared" si="783"/>
        <v>0</v>
      </c>
      <c r="DE80" s="60">
        <f t="shared" si="783"/>
        <v>0</v>
      </c>
      <c r="DF80" s="33">
        <f t="shared" ref="DF80:DX80" si="784">SUBTOTAL(9,DF77:DF79)</f>
        <v>0</v>
      </c>
      <c r="DG80" s="33">
        <f t="shared" si="784"/>
        <v>0</v>
      </c>
      <c r="DH80" s="33">
        <f t="shared" si="784"/>
        <v>0</v>
      </c>
      <c r="DI80" s="33">
        <f t="shared" si="784"/>
        <v>0</v>
      </c>
      <c r="DJ80" s="33">
        <f t="shared" si="784"/>
        <v>0</v>
      </c>
      <c r="DK80" s="33">
        <f t="shared" si="784"/>
        <v>0</v>
      </c>
      <c r="DL80" s="33">
        <f t="shared" si="784"/>
        <v>0</v>
      </c>
      <c r="DM80" s="33">
        <f t="shared" si="784"/>
        <v>0</v>
      </c>
      <c r="DN80" s="33">
        <f t="shared" si="784"/>
        <v>0</v>
      </c>
      <c r="DO80" s="33">
        <f t="shared" si="784"/>
        <v>0</v>
      </c>
      <c r="DP80" s="33">
        <f t="shared" si="784"/>
        <v>0</v>
      </c>
      <c r="DQ80" s="33">
        <f t="shared" si="784"/>
        <v>0</v>
      </c>
      <c r="DR80" s="33">
        <f t="shared" si="784"/>
        <v>0</v>
      </c>
      <c r="DS80" s="33">
        <f t="shared" si="784"/>
        <v>0</v>
      </c>
      <c r="DT80" s="33">
        <f t="shared" si="784"/>
        <v>0</v>
      </c>
      <c r="DU80" s="33">
        <f t="shared" si="784"/>
        <v>0</v>
      </c>
      <c r="DV80" s="60" t="e">
        <f t="shared" si="784"/>
        <v>#DIV/0!</v>
      </c>
      <c r="DW80" s="60" t="e">
        <f t="shared" si="784"/>
        <v>#DIV/0!</v>
      </c>
      <c r="DX80" s="60" t="e">
        <f t="shared" si="784"/>
        <v>#DIV/0!</v>
      </c>
      <c r="DY80" s="33">
        <f t="shared" ref="DY80:EQ80" si="785">SUBTOTAL(9,DY77:DY79)</f>
        <v>0</v>
      </c>
      <c r="DZ80" s="33">
        <f t="shared" si="785"/>
        <v>0</v>
      </c>
      <c r="EA80" s="33">
        <f t="shared" si="785"/>
        <v>0</v>
      </c>
      <c r="EB80" s="33">
        <f t="shared" si="785"/>
        <v>0</v>
      </c>
      <c r="EC80" s="33">
        <f t="shared" si="785"/>
        <v>0</v>
      </c>
      <c r="ED80" s="33">
        <f t="shared" si="785"/>
        <v>0</v>
      </c>
      <c r="EE80" s="33">
        <f t="shared" si="785"/>
        <v>0</v>
      </c>
      <c r="EF80" s="33">
        <f t="shared" si="785"/>
        <v>0</v>
      </c>
      <c r="EG80" s="33">
        <f t="shared" si="785"/>
        <v>0</v>
      </c>
      <c r="EH80" s="33">
        <f t="shared" si="785"/>
        <v>0</v>
      </c>
      <c r="EI80" s="33">
        <f t="shared" si="785"/>
        <v>0</v>
      </c>
      <c r="EJ80" s="33">
        <f t="shared" si="785"/>
        <v>0</v>
      </c>
      <c r="EK80" s="33">
        <f t="shared" si="785"/>
        <v>0</v>
      </c>
      <c r="EL80" s="33">
        <f t="shared" si="785"/>
        <v>0</v>
      </c>
      <c r="EM80" s="33">
        <f t="shared" si="785"/>
        <v>0</v>
      </c>
      <c r="EN80" s="33">
        <f t="shared" si="785"/>
        <v>0</v>
      </c>
      <c r="EO80" s="60" t="e">
        <f t="shared" si="785"/>
        <v>#DIV/0!</v>
      </c>
      <c r="EP80" s="60" t="e">
        <f t="shared" si="785"/>
        <v>#DIV/0!</v>
      </c>
      <c r="EQ80" s="60" t="e">
        <f t="shared" si="785"/>
        <v>#DIV/0!</v>
      </c>
    </row>
    <row r="81" spans="1:147" x14ac:dyDescent="0.25">
      <c r="A81" s="25">
        <v>1427</v>
      </c>
      <c r="B81" s="6">
        <v>600010422</v>
      </c>
      <c r="C81" s="26">
        <v>60252766</v>
      </c>
      <c r="D81" s="27" t="s">
        <v>38</v>
      </c>
      <c r="E81" s="6">
        <v>3122</v>
      </c>
      <c r="F81" s="6" t="s">
        <v>18</v>
      </c>
      <c r="G81" s="6" t="s">
        <v>19</v>
      </c>
      <c r="H81" s="40">
        <f>I81+P81</f>
        <v>220000</v>
      </c>
      <c r="I81" s="40">
        <f>K81+L81+M81+N81+O81</f>
        <v>60000</v>
      </c>
      <c r="J81" s="5"/>
      <c r="K81" s="9"/>
      <c r="L81" s="9">
        <v>60000</v>
      </c>
      <c r="M81" s="9"/>
      <c r="N81" s="9"/>
      <c r="O81" s="9"/>
      <c r="P81" s="40">
        <f>Q81+R81+S81</f>
        <v>160000</v>
      </c>
      <c r="Q81" s="9"/>
      <c r="R81" s="9">
        <v>160000</v>
      </c>
      <c r="S81" s="9"/>
      <c r="T81" s="68">
        <f>(L81+M81+N81)*-1</f>
        <v>-60000</v>
      </c>
      <c r="U81" s="68">
        <f>(Q81+R81)*-1</f>
        <v>-160000</v>
      </c>
      <c r="V81" s="9">
        <f t="shared" ref="V81:W84" si="786">ROUND(T81*0.65,0)</f>
        <v>-39000</v>
      </c>
      <c r="W81" s="9">
        <f t="shared" si="786"/>
        <v>-104000</v>
      </c>
      <c r="X81" s="9">
        <v>55392</v>
      </c>
      <c r="Y81" s="9">
        <v>29600</v>
      </c>
      <c r="Z81" s="73">
        <f t="shared" ref="Z81:Z84" si="787">IF(T81=0,0,ROUND((T81+L81)/X81/12,2))</f>
        <v>0</v>
      </c>
      <c r="AA81" s="73">
        <f t="shared" ref="AA81:AA84" si="788">IF(U81=0,0,ROUND((U81+Q81)/Y81/12,2))</f>
        <v>-0.45</v>
      </c>
      <c r="AB81" s="73">
        <f>Z81+AA81</f>
        <v>-0.45</v>
      </c>
      <c r="AC81" s="73">
        <f t="shared" ref="AC81:AC84" si="789">ROUND(Z81*0.65,2)</f>
        <v>0</v>
      </c>
      <c r="AD81" s="73">
        <f t="shared" ref="AD81:AD84" si="790">ROUND(AA81*0.65,2)</f>
        <v>-0.28999999999999998</v>
      </c>
      <c r="AE81" s="46">
        <f>AC81+AD81</f>
        <v>-0.28999999999999998</v>
      </c>
      <c r="AF81" s="40">
        <f>AG81+AN81</f>
        <v>0</v>
      </c>
      <c r="AG81" s="40">
        <f>AI81+AJ81+AK81+AL81+AM81</f>
        <v>0</v>
      </c>
      <c r="AH81" s="5"/>
      <c r="AI81" s="9"/>
      <c r="AJ81" s="9"/>
      <c r="AK81" s="9"/>
      <c r="AL81" s="9"/>
      <c r="AM81" s="9"/>
      <c r="AN81" s="40">
        <f>AO81+AP81+AQ81</f>
        <v>0</v>
      </c>
      <c r="AO81" s="9"/>
      <c r="AP81" s="9"/>
      <c r="AQ81" s="9"/>
      <c r="AR81" s="85">
        <f>((AL81+AK81+AJ81)-((V81)*-1))*-1</f>
        <v>39000</v>
      </c>
      <c r="AS81" s="85">
        <f>((AO81+AP81)-((W81)*-1))*-1</f>
        <v>104000</v>
      </c>
      <c r="AT81" s="9"/>
      <c r="AU81" s="9"/>
      <c r="AV81" s="90" t="e">
        <f t="shared" ref="AV81:AV84" si="791">ROUND((AY81/AT81/10)+(AC81),2)*-1</f>
        <v>#DIV/0!</v>
      </c>
      <c r="AW81" s="90" t="e">
        <f t="shared" ref="AW81:AW84" si="792">ROUND((AZ81/AU81/10)+AD81,2)*-1</f>
        <v>#DIV/0!</v>
      </c>
      <c r="AX81" s="90" t="e">
        <f>AV81+AW81</f>
        <v>#DIV/0!</v>
      </c>
      <c r="AY81" s="92">
        <f t="shared" ref="AY81:AY84" si="793">AK81+AL81</f>
        <v>0</v>
      </c>
      <c r="AZ81" s="92">
        <f t="shared" ref="AZ81:AZ84" si="794">AP81</f>
        <v>0</v>
      </c>
      <c r="BA81" s="93">
        <f>BB81+BI81</f>
        <v>0</v>
      </c>
      <c r="BB81" s="93">
        <f>BD81+BE81+BF81+BG81+BH81</f>
        <v>0</v>
      </c>
      <c r="BC81" s="94"/>
      <c r="BD81" s="85"/>
      <c r="BE81" s="85"/>
      <c r="BF81" s="85"/>
      <c r="BG81" s="85"/>
      <c r="BH81" s="85"/>
      <c r="BI81" s="93">
        <f>BJ81+BK81+BL81</f>
        <v>0</v>
      </c>
      <c r="BJ81" s="85"/>
      <c r="BK81" s="85"/>
      <c r="BL81" s="85"/>
      <c r="BM81" s="85">
        <f t="shared" ref="BM81:BM84" si="795">(BE81+BF81+BG81)-(AJ81+AK81+AL81)</f>
        <v>0</v>
      </c>
      <c r="BN81" s="85">
        <f t="shared" ref="BN81:BN84" si="796">(BJ81+BK81)-(AO81+AP81)</f>
        <v>0</v>
      </c>
      <c r="BO81" s="9"/>
      <c r="BP81" s="9"/>
      <c r="BQ81" s="90" t="e">
        <f t="shared" ref="BQ81:BQ84" si="797">ROUND(((BF81+BG81)-(AK81+AL81))/BO81/10,2)*-1</f>
        <v>#DIV/0!</v>
      </c>
      <c r="BR81" s="90" t="e">
        <f t="shared" ref="BR81:BR84" si="798">ROUND(((BK81-AP81)/BP81/10),2)*-1</f>
        <v>#DIV/0!</v>
      </c>
      <c r="BS81" s="90" t="e">
        <f>BQ81+BR81</f>
        <v>#DIV/0!</v>
      </c>
      <c r="BT81" s="93">
        <f>BU81+CB81</f>
        <v>0</v>
      </c>
      <c r="BU81" s="93">
        <f>BW81+BX81+BY81+BZ81+CA81</f>
        <v>0</v>
      </c>
      <c r="BV81" s="94"/>
      <c r="BW81" s="85"/>
      <c r="BX81" s="82"/>
      <c r="BY81" s="82"/>
      <c r="BZ81" s="82"/>
      <c r="CA81" s="82"/>
      <c r="CB81" s="40">
        <f t="shared" ref="CB81:CB84" si="799">CC81+CD81+CE81</f>
        <v>0</v>
      </c>
      <c r="CC81" s="82"/>
      <c r="CD81" s="82"/>
      <c r="CE81" s="82"/>
      <c r="CF81" s="85">
        <f t="shared" ref="CF81:CF84" si="800">(BX81+BY81+BZ81)-(BE81+BF81+BG81)</f>
        <v>0</v>
      </c>
      <c r="CG81" s="85">
        <f t="shared" ref="CG81:CG84" si="801">(CC81+CD81)-(BJ81+BK81)</f>
        <v>0</v>
      </c>
      <c r="CH81" s="9"/>
      <c r="CI81" s="9"/>
      <c r="CJ81" s="96" t="e">
        <f t="shared" ref="CJ81:CJ84" si="802">ROUND(((BY81+BZ81)-(BF81+BG81))/CH81/10,2)*-1</f>
        <v>#DIV/0!</v>
      </c>
      <c r="CK81" s="96" t="e">
        <f t="shared" ref="CK81:CK84" si="803">ROUND(((CD81-BK81)/CI81/10),2)*-1</f>
        <v>#DIV/0!</v>
      </c>
      <c r="CL81" s="96" t="e">
        <f>CJ81+CK81</f>
        <v>#DIV/0!</v>
      </c>
      <c r="CM81" s="93">
        <f>CN81+CU81</f>
        <v>0</v>
      </c>
      <c r="CN81" s="93">
        <f>CP81+CQ81+CR81+CS81+CT81</f>
        <v>0</v>
      </c>
      <c r="CO81" s="94"/>
      <c r="CP81" s="85"/>
      <c r="CQ81" s="85"/>
      <c r="CR81" s="85"/>
      <c r="CS81" s="85"/>
      <c r="CT81" s="85"/>
      <c r="CU81" s="93">
        <f t="shared" ref="CU81:CU84" si="804">CV81+CW81+CX81</f>
        <v>0</v>
      </c>
      <c r="CV81" s="85"/>
      <c r="CW81" s="85"/>
      <c r="CX81" s="85"/>
      <c r="CY81" s="85">
        <f t="shared" ref="CY81:CY84" si="805">(CQ81+CR81+CS81)-(BX81+BY81+BZ81)</f>
        <v>0</v>
      </c>
      <c r="CZ81" s="85">
        <f t="shared" ref="CZ81:CZ84" si="806">(CV81+CW81)-(CC81+CD81)</f>
        <v>0</v>
      </c>
      <c r="DA81" s="9">
        <v>56067</v>
      </c>
      <c r="DB81" s="9">
        <v>27130</v>
      </c>
      <c r="DC81" s="96">
        <f t="shared" ref="DC81" si="807">ROUND(((CR81+CS81)-(BY81+BZ81))/DA81/10,2)*-1</f>
        <v>0</v>
      </c>
      <c r="DD81" s="96">
        <f t="shared" ref="DD81" si="808">ROUND(((CW81-CD81)/DB81/10),2)*-1</f>
        <v>0</v>
      </c>
      <c r="DE81" s="96">
        <f>DC81+DD81</f>
        <v>0</v>
      </c>
      <c r="DF81" s="93">
        <f>DG81+DN81</f>
        <v>0</v>
      </c>
      <c r="DG81" s="93">
        <f>DI81+DJ81+DK81+DL81+DM81</f>
        <v>0</v>
      </c>
      <c r="DH81" s="94"/>
      <c r="DI81" s="85"/>
      <c r="DJ81" s="85"/>
      <c r="DK81" s="85"/>
      <c r="DL81" s="85"/>
      <c r="DM81" s="85"/>
      <c r="DN81" s="93">
        <f t="shared" ref="DN81:DN87" si="809">DO81+DP81+DQ81</f>
        <v>0</v>
      </c>
      <c r="DO81" s="85"/>
      <c r="DP81" s="85"/>
      <c r="DQ81" s="85"/>
      <c r="DR81" s="85">
        <f t="shared" ref="DR81:DR84" si="810">(DJ81+DK81+DL81)-(CQ81+CR81+CS81)</f>
        <v>0</v>
      </c>
      <c r="DS81" s="85">
        <f t="shared" ref="DS81:DS84" si="811">(DO81+DP81)-(CV81+CW81)</f>
        <v>0</v>
      </c>
      <c r="DT81" s="9"/>
      <c r="DU81" s="9"/>
      <c r="DV81" s="96" t="e">
        <f t="shared" ref="DV81" si="812">ROUND(((DK81+DL81)-(CR81+CS81))/DT81/10,2)*-1</f>
        <v>#DIV/0!</v>
      </c>
      <c r="DW81" s="96" t="e">
        <f t="shared" ref="DW81" si="813">ROUND(((DP81-CW81)/DU81/10),2)*-1</f>
        <v>#DIV/0!</v>
      </c>
      <c r="DX81" s="96" t="e">
        <f>DV81+DW81</f>
        <v>#DIV/0!</v>
      </c>
      <c r="DY81" s="93">
        <f>DZ81+EG81</f>
        <v>0</v>
      </c>
      <c r="DZ81" s="93">
        <f>EB81+EC81+ED81+EE81+EF81</f>
        <v>0</v>
      </c>
      <c r="EA81" s="94"/>
      <c r="EB81" s="85"/>
      <c r="EC81" s="85"/>
      <c r="ED81" s="85"/>
      <c r="EE81" s="85"/>
      <c r="EF81" s="85"/>
      <c r="EG81" s="93">
        <f t="shared" ref="EG81:EG92" si="814">EH81+EI81+EJ81</f>
        <v>0</v>
      </c>
      <c r="EH81" s="85"/>
      <c r="EI81" s="85"/>
      <c r="EJ81" s="85"/>
      <c r="EK81" s="85">
        <f t="shared" ref="EK81:EK84" si="815">(EC81+ED81+EE81)-(DJ81+DK81+DL81)</f>
        <v>0</v>
      </c>
      <c r="EL81" s="85">
        <f t="shared" ref="EL81:EL84" si="816">(EH81+EI81)-(DO81+DP81)</f>
        <v>0</v>
      </c>
      <c r="EM81" s="9"/>
      <c r="EN81" s="9"/>
      <c r="EO81" s="96" t="e">
        <f t="shared" ref="EO81" si="817">ROUND(((ED81+EE81)-(DK81+DL81))/EM81/10,2)*-1</f>
        <v>#DIV/0!</v>
      </c>
      <c r="EP81" s="96" t="e">
        <f t="shared" ref="EP81" si="818">ROUND(((EI81-DP81)/EN81/10),2)*-1</f>
        <v>#DIV/0!</v>
      </c>
      <c r="EQ81" s="96" t="e">
        <f>EO81+EP81</f>
        <v>#DIV/0!</v>
      </c>
    </row>
    <row r="82" spans="1:147" x14ac:dyDescent="0.25">
      <c r="A82" s="5">
        <v>1427</v>
      </c>
      <c r="B82" s="2">
        <v>600010422</v>
      </c>
      <c r="C82" s="7">
        <v>60252766</v>
      </c>
      <c r="D82" s="8" t="s">
        <v>38</v>
      </c>
      <c r="E82" s="19">
        <v>3122</v>
      </c>
      <c r="F82" s="19" t="s">
        <v>109</v>
      </c>
      <c r="G82" s="19" t="s">
        <v>95</v>
      </c>
      <c r="H82" s="40">
        <f>I82+P82</f>
        <v>0</v>
      </c>
      <c r="I82" s="40">
        <f>K82+L82+M82+N82+O82</f>
        <v>0</v>
      </c>
      <c r="J82" s="5"/>
      <c r="K82" s="9"/>
      <c r="L82" s="9"/>
      <c r="M82" s="9"/>
      <c r="N82" s="9"/>
      <c r="O82" s="9"/>
      <c r="P82" s="40">
        <f>Q82+R82+S82</f>
        <v>0</v>
      </c>
      <c r="Q82" s="9"/>
      <c r="R82" s="9"/>
      <c r="S82" s="9"/>
      <c r="T82" s="68">
        <f>(L82+M82+N82)*-1</f>
        <v>0</v>
      </c>
      <c r="U82" s="68">
        <f>(Q82+R82)*-1</f>
        <v>0</v>
      </c>
      <c r="V82" s="9">
        <f t="shared" si="786"/>
        <v>0</v>
      </c>
      <c r="W82" s="9">
        <f t="shared" si="786"/>
        <v>0</v>
      </c>
      <c r="X82" s="45" t="s">
        <v>219</v>
      </c>
      <c r="Y82" s="45" t="s">
        <v>219</v>
      </c>
      <c r="Z82" s="73">
        <f t="shared" si="787"/>
        <v>0</v>
      </c>
      <c r="AA82" s="73">
        <f t="shared" si="788"/>
        <v>0</v>
      </c>
      <c r="AB82" s="73">
        <f>Z82+AA82</f>
        <v>0</v>
      </c>
      <c r="AC82" s="73">
        <f t="shared" si="789"/>
        <v>0</v>
      </c>
      <c r="AD82" s="73">
        <f t="shared" si="790"/>
        <v>0</v>
      </c>
      <c r="AE82" s="46">
        <f>AC82+AD82</f>
        <v>0</v>
      </c>
      <c r="AF82" s="40">
        <f>AG82+AN82</f>
        <v>0</v>
      </c>
      <c r="AG82" s="40">
        <f>AI82+AJ82+AK82+AL82+AM82</f>
        <v>0</v>
      </c>
      <c r="AH82" s="5"/>
      <c r="AI82" s="9"/>
      <c r="AJ82" s="9"/>
      <c r="AK82" s="9"/>
      <c r="AL82" s="9"/>
      <c r="AM82" s="9"/>
      <c r="AN82" s="40">
        <f>AO82+AP82+AQ82</f>
        <v>0</v>
      </c>
      <c r="AO82" s="9"/>
      <c r="AP82" s="9"/>
      <c r="AQ82" s="9"/>
      <c r="AR82" s="85">
        <f>((AL82+AK82+AJ82)-((V82)*-1))*-1</f>
        <v>0</v>
      </c>
      <c r="AS82" s="85">
        <f>((AO82+AP82)-((W82)*-1))*-1</f>
        <v>0</v>
      </c>
      <c r="AT82" s="45" t="s">
        <v>219</v>
      </c>
      <c r="AU82" s="45" t="s">
        <v>219</v>
      </c>
      <c r="AV82" s="90">
        <v>0</v>
      </c>
      <c r="AW82" s="90">
        <v>0</v>
      </c>
      <c r="AX82" s="90">
        <f>AV82+AW82</f>
        <v>0</v>
      </c>
      <c r="AY82" s="92">
        <f t="shared" si="793"/>
        <v>0</v>
      </c>
      <c r="AZ82" s="92">
        <f t="shared" si="794"/>
        <v>0</v>
      </c>
      <c r="BA82" s="93">
        <f>BB82+BI82</f>
        <v>0</v>
      </c>
      <c r="BB82" s="93">
        <f>BD82+BE82+BF82+BG82+BH82</f>
        <v>0</v>
      </c>
      <c r="BC82" s="94"/>
      <c r="BD82" s="85"/>
      <c r="BE82" s="85"/>
      <c r="BF82" s="85"/>
      <c r="BG82" s="85"/>
      <c r="BH82" s="85"/>
      <c r="BI82" s="93">
        <f>BJ82+BK82+BL82</f>
        <v>0</v>
      </c>
      <c r="BJ82" s="85"/>
      <c r="BK82" s="85"/>
      <c r="BL82" s="85"/>
      <c r="BM82" s="85">
        <f t="shared" si="795"/>
        <v>0</v>
      </c>
      <c r="BN82" s="85">
        <f t="shared" si="796"/>
        <v>0</v>
      </c>
      <c r="BO82" s="45" t="s">
        <v>219</v>
      </c>
      <c r="BP82" s="45" t="s">
        <v>219</v>
      </c>
      <c r="BQ82" s="90">
        <v>0</v>
      </c>
      <c r="BR82" s="90">
        <v>0</v>
      </c>
      <c r="BS82" s="90">
        <f>BQ82+BR82</f>
        <v>0</v>
      </c>
      <c r="BT82" s="93">
        <f>BU82+CB82</f>
        <v>0</v>
      </c>
      <c r="BU82" s="93">
        <f>BW82+BX82+BY82+BZ82+CA82</f>
        <v>0</v>
      </c>
      <c r="BV82" s="81"/>
      <c r="BW82" s="82"/>
      <c r="BX82" s="82"/>
      <c r="BY82" s="82"/>
      <c r="BZ82" s="82"/>
      <c r="CA82" s="82"/>
      <c r="CB82" s="40">
        <f t="shared" si="799"/>
        <v>0</v>
      </c>
      <c r="CC82" s="82"/>
      <c r="CD82" s="82"/>
      <c r="CE82" s="82"/>
      <c r="CF82" s="85">
        <f t="shared" si="800"/>
        <v>0</v>
      </c>
      <c r="CG82" s="85">
        <f t="shared" si="801"/>
        <v>0</v>
      </c>
      <c r="CH82" s="45" t="s">
        <v>219</v>
      </c>
      <c r="CI82" s="45" t="s">
        <v>219</v>
      </c>
      <c r="CJ82" s="96">
        <v>0</v>
      </c>
      <c r="CK82" s="96">
        <v>0</v>
      </c>
      <c r="CL82" s="96">
        <f>CJ82+CK82</f>
        <v>0</v>
      </c>
      <c r="CM82" s="93">
        <f>CN82+CU82</f>
        <v>0</v>
      </c>
      <c r="CN82" s="93">
        <f>CP82+CQ82+CR82+CS82+CT82</f>
        <v>0</v>
      </c>
      <c r="CO82" s="94"/>
      <c r="CP82" s="85"/>
      <c r="CQ82" s="85"/>
      <c r="CR82" s="85"/>
      <c r="CS82" s="85"/>
      <c r="CT82" s="85"/>
      <c r="CU82" s="93">
        <f t="shared" si="804"/>
        <v>0</v>
      </c>
      <c r="CV82" s="85"/>
      <c r="CW82" s="85"/>
      <c r="CX82" s="85"/>
      <c r="CY82" s="85">
        <f t="shared" si="805"/>
        <v>0</v>
      </c>
      <c r="CZ82" s="85">
        <f t="shared" si="806"/>
        <v>0</v>
      </c>
      <c r="DA82" s="45" t="s">
        <v>219</v>
      </c>
      <c r="DB82" s="45" t="s">
        <v>219</v>
      </c>
      <c r="DC82" s="96">
        <v>0</v>
      </c>
      <c r="DD82" s="96">
        <v>0</v>
      </c>
      <c r="DE82" s="96">
        <f>DC82+DD82</f>
        <v>0</v>
      </c>
      <c r="DF82" s="93">
        <f>DG82+DN82</f>
        <v>0</v>
      </c>
      <c r="DG82" s="93">
        <f>DI82+DJ82+DK82+DL82+DM82</f>
        <v>0</v>
      </c>
      <c r="DH82" s="94"/>
      <c r="DI82" s="85"/>
      <c r="DJ82" s="85"/>
      <c r="DK82" s="85"/>
      <c r="DL82" s="85"/>
      <c r="DM82" s="85"/>
      <c r="DN82" s="93">
        <f t="shared" si="809"/>
        <v>0</v>
      </c>
      <c r="DO82" s="85"/>
      <c r="DP82" s="85"/>
      <c r="DQ82" s="85"/>
      <c r="DR82" s="85">
        <f t="shared" si="810"/>
        <v>0</v>
      </c>
      <c r="DS82" s="85">
        <f t="shared" si="811"/>
        <v>0</v>
      </c>
      <c r="DT82" s="45" t="s">
        <v>219</v>
      </c>
      <c r="DU82" s="45" t="s">
        <v>219</v>
      </c>
      <c r="DV82" s="96">
        <v>0</v>
      </c>
      <c r="DW82" s="96">
        <v>0</v>
      </c>
      <c r="DX82" s="96">
        <f>DV82+DW82</f>
        <v>0</v>
      </c>
      <c r="DY82" s="93">
        <f>DZ82+EG82</f>
        <v>0</v>
      </c>
      <c r="DZ82" s="93">
        <f>EB82+EC82+ED82+EE82+EF82</f>
        <v>0</v>
      </c>
      <c r="EA82" s="94"/>
      <c r="EB82" s="85"/>
      <c r="EC82" s="85"/>
      <c r="ED82" s="85"/>
      <c r="EE82" s="85"/>
      <c r="EF82" s="85"/>
      <c r="EG82" s="93">
        <f t="shared" si="814"/>
        <v>0</v>
      </c>
      <c r="EH82" s="85"/>
      <c r="EI82" s="85"/>
      <c r="EJ82" s="85"/>
      <c r="EK82" s="85">
        <f t="shared" si="815"/>
        <v>0</v>
      </c>
      <c r="EL82" s="85">
        <f t="shared" si="816"/>
        <v>0</v>
      </c>
      <c r="EM82" s="45" t="s">
        <v>219</v>
      </c>
      <c r="EN82" s="45" t="s">
        <v>219</v>
      </c>
      <c r="EO82" s="96">
        <v>0</v>
      </c>
      <c r="EP82" s="96">
        <v>0</v>
      </c>
      <c r="EQ82" s="96">
        <f>EO82+EP82</f>
        <v>0</v>
      </c>
    </row>
    <row r="83" spans="1:147" x14ac:dyDescent="0.25">
      <c r="A83" s="5">
        <v>1427</v>
      </c>
      <c r="B83" s="2">
        <v>600010422</v>
      </c>
      <c r="C83" s="7">
        <v>60252766</v>
      </c>
      <c r="D83" s="8" t="s">
        <v>38</v>
      </c>
      <c r="E83" s="2">
        <v>3141</v>
      </c>
      <c r="F83" s="2" t="s">
        <v>20</v>
      </c>
      <c r="G83" s="7" t="s">
        <v>95</v>
      </c>
      <c r="H83" s="40">
        <f>I83+P83</f>
        <v>0</v>
      </c>
      <c r="I83" s="40">
        <f>K83+L83+M83+N83+O83</f>
        <v>0</v>
      </c>
      <c r="J83" s="5"/>
      <c r="K83" s="9"/>
      <c r="L83" s="9"/>
      <c r="M83" s="9"/>
      <c r="N83" s="9"/>
      <c r="O83" s="9"/>
      <c r="P83" s="40">
        <f>Q83+R83+S83</f>
        <v>0</v>
      </c>
      <c r="Q83" s="9"/>
      <c r="R83" s="9"/>
      <c r="S83" s="9"/>
      <c r="T83" s="68">
        <f>(L83+M83+N83)*-1</f>
        <v>0</v>
      </c>
      <c r="U83" s="68">
        <f>(Q83+R83)*-1</f>
        <v>0</v>
      </c>
      <c r="V83" s="9">
        <f t="shared" si="786"/>
        <v>0</v>
      </c>
      <c r="W83" s="9">
        <f t="shared" si="786"/>
        <v>0</v>
      </c>
      <c r="X83" s="45" t="s">
        <v>219</v>
      </c>
      <c r="Y83" s="9">
        <v>25931</v>
      </c>
      <c r="Z83" s="73">
        <f t="shared" si="787"/>
        <v>0</v>
      </c>
      <c r="AA83" s="73">
        <f t="shared" si="788"/>
        <v>0</v>
      </c>
      <c r="AB83" s="73">
        <f>Z83+AA83</f>
        <v>0</v>
      </c>
      <c r="AC83" s="73">
        <f t="shared" si="789"/>
        <v>0</v>
      </c>
      <c r="AD83" s="73">
        <f t="shared" si="790"/>
        <v>0</v>
      </c>
      <c r="AE83" s="46">
        <f>AC83+AD83</f>
        <v>0</v>
      </c>
      <c r="AF83" s="40">
        <f>AG83+AN83</f>
        <v>0</v>
      </c>
      <c r="AG83" s="40">
        <f>AI83+AJ83+AK83+AL83+AM83</f>
        <v>0</v>
      </c>
      <c r="AH83" s="5"/>
      <c r="AI83" s="9"/>
      <c r="AJ83" s="9"/>
      <c r="AK83" s="9"/>
      <c r="AL83" s="9"/>
      <c r="AM83" s="9"/>
      <c r="AN83" s="40">
        <f>AO83+AP83+AQ83</f>
        <v>0</v>
      </c>
      <c r="AO83" s="9"/>
      <c r="AP83" s="9"/>
      <c r="AQ83" s="9"/>
      <c r="AR83" s="85">
        <f>((AL83+AK83+AJ83)-((V83)*-1))*-1</f>
        <v>0</v>
      </c>
      <c r="AS83" s="85">
        <f>((AO83+AP83)-((W83)*-1))*-1</f>
        <v>0</v>
      </c>
      <c r="AT83" s="45" t="s">
        <v>219</v>
      </c>
      <c r="AU83" s="9"/>
      <c r="AV83" s="90">
        <v>0</v>
      </c>
      <c r="AW83" s="90" t="e">
        <f t="shared" si="792"/>
        <v>#DIV/0!</v>
      </c>
      <c r="AX83" s="90" t="e">
        <f>AV83+AW83</f>
        <v>#DIV/0!</v>
      </c>
      <c r="AY83" s="92">
        <f t="shared" si="793"/>
        <v>0</v>
      </c>
      <c r="AZ83" s="92">
        <f t="shared" si="794"/>
        <v>0</v>
      </c>
      <c r="BA83" s="93">
        <f>BB83+BI83</f>
        <v>0</v>
      </c>
      <c r="BB83" s="93">
        <f>BD83+BE83+BF83+BG83+BH83</f>
        <v>0</v>
      </c>
      <c r="BC83" s="94"/>
      <c r="BD83" s="85"/>
      <c r="BE83" s="85"/>
      <c r="BF83" s="85"/>
      <c r="BG83" s="85"/>
      <c r="BH83" s="85"/>
      <c r="BI83" s="93">
        <f>BJ83+BK83+BL83</f>
        <v>0</v>
      </c>
      <c r="BJ83" s="85"/>
      <c r="BK83" s="85"/>
      <c r="BL83" s="85"/>
      <c r="BM83" s="85">
        <f t="shared" si="795"/>
        <v>0</v>
      </c>
      <c r="BN83" s="85">
        <f t="shared" si="796"/>
        <v>0</v>
      </c>
      <c r="BO83" s="45" t="s">
        <v>219</v>
      </c>
      <c r="BP83" s="9"/>
      <c r="BQ83" s="90">
        <v>0</v>
      </c>
      <c r="BR83" s="90" t="e">
        <f t="shared" si="798"/>
        <v>#DIV/0!</v>
      </c>
      <c r="BS83" s="90" t="e">
        <f>BQ83+BR83</f>
        <v>#DIV/0!</v>
      </c>
      <c r="BT83" s="93">
        <f>BU83+CB83</f>
        <v>0</v>
      </c>
      <c r="BU83" s="93">
        <f>BW83+BX83+BY83+BZ83+CA83</f>
        <v>0</v>
      </c>
      <c r="BV83" s="81"/>
      <c r="BW83" s="82"/>
      <c r="BX83" s="82"/>
      <c r="BY83" s="82"/>
      <c r="BZ83" s="82"/>
      <c r="CA83" s="82"/>
      <c r="CB83" s="40">
        <f t="shared" si="799"/>
        <v>0</v>
      </c>
      <c r="CC83" s="82"/>
      <c r="CD83" s="82"/>
      <c r="CE83" s="82"/>
      <c r="CF83" s="85">
        <f t="shared" si="800"/>
        <v>0</v>
      </c>
      <c r="CG83" s="85">
        <f t="shared" si="801"/>
        <v>0</v>
      </c>
      <c r="CH83" s="45" t="s">
        <v>219</v>
      </c>
      <c r="CI83" s="9"/>
      <c r="CJ83" s="96">
        <v>0</v>
      </c>
      <c r="CK83" s="96" t="e">
        <f t="shared" si="803"/>
        <v>#DIV/0!</v>
      </c>
      <c r="CL83" s="96" t="e">
        <f>CJ83+CK83</f>
        <v>#DIV/0!</v>
      </c>
      <c r="CM83" s="93">
        <f>CN83+CU83</f>
        <v>0</v>
      </c>
      <c r="CN83" s="93">
        <f>CP83+CQ83+CR83+CS83+CT83</f>
        <v>0</v>
      </c>
      <c r="CO83" s="94"/>
      <c r="CP83" s="85"/>
      <c r="CQ83" s="85"/>
      <c r="CR83" s="85"/>
      <c r="CS83" s="85"/>
      <c r="CT83" s="85"/>
      <c r="CU83" s="93">
        <f t="shared" si="804"/>
        <v>0</v>
      </c>
      <c r="CV83" s="85"/>
      <c r="CW83" s="85"/>
      <c r="CX83" s="85"/>
      <c r="CY83" s="85">
        <f t="shared" si="805"/>
        <v>0</v>
      </c>
      <c r="CZ83" s="85">
        <f t="shared" si="806"/>
        <v>0</v>
      </c>
      <c r="DA83" s="45" t="s">
        <v>219</v>
      </c>
      <c r="DB83" s="9">
        <v>26460</v>
      </c>
      <c r="DC83" s="96">
        <v>0</v>
      </c>
      <c r="DD83" s="96">
        <f t="shared" ref="DD83:DD84" si="819">ROUND(((CW83-CD83)/DB83/10),2)*-1</f>
        <v>0</v>
      </c>
      <c r="DE83" s="96">
        <f>DC83+DD83</f>
        <v>0</v>
      </c>
      <c r="DF83" s="93">
        <f>DG83+DN83</f>
        <v>0</v>
      </c>
      <c r="DG83" s="93">
        <f>DI83+DJ83+DK83+DL83+DM83</f>
        <v>0</v>
      </c>
      <c r="DH83" s="94"/>
      <c r="DI83" s="85"/>
      <c r="DJ83" s="85"/>
      <c r="DK83" s="85"/>
      <c r="DL83" s="85"/>
      <c r="DM83" s="85"/>
      <c r="DN83" s="93">
        <f t="shared" si="809"/>
        <v>0</v>
      </c>
      <c r="DO83" s="85"/>
      <c r="DP83" s="85"/>
      <c r="DQ83" s="85"/>
      <c r="DR83" s="85">
        <f t="shared" si="810"/>
        <v>0</v>
      </c>
      <c r="DS83" s="85">
        <f t="shared" si="811"/>
        <v>0</v>
      </c>
      <c r="DT83" s="45" t="s">
        <v>219</v>
      </c>
      <c r="DU83" s="9"/>
      <c r="DV83" s="96">
        <v>0</v>
      </c>
      <c r="DW83" s="96" t="e">
        <f t="shared" ref="DW83:DW84" si="820">ROUND(((DP83-CW83)/DU83/10),2)*-1</f>
        <v>#DIV/0!</v>
      </c>
      <c r="DX83" s="96" t="e">
        <f>DV83+DW83</f>
        <v>#DIV/0!</v>
      </c>
      <c r="DY83" s="93">
        <f>DZ83+EG83</f>
        <v>0</v>
      </c>
      <c r="DZ83" s="93">
        <f>EB83+EC83+ED83+EE83+EF83</f>
        <v>0</v>
      </c>
      <c r="EA83" s="94"/>
      <c r="EB83" s="85"/>
      <c r="EC83" s="85"/>
      <c r="ED83" s="85"/>
      <c r="EE83" s="85"/>
      <c r="EF83" s="85"/>
      <c r="EG83" s="93">
        <f t="shared" si="814"/>
        <v>0</v>
      </c>
      <c r="EH83" s="85"/>
      <c r="EI83" s="85"/>
      <c r="EJ83" s="85"/>
      <c r="EK83" s="85">
        <f t="shared" si="815"/>
        <v>0</v>
      </c>
      <c r="EL83" s="85">
        <f t="shared" si="816"/>
        <v>0</v>
      </c>
      <c r="EM83" s="45" t="s">
        <v>219</v>
      </c>
      <c r="EN83" s="9"/>
      <c r="EO83" s="96">
        <v>0</v>
      </c>
      <c r="EP83" s="96" t="e">
        <f t="shared" ref="EP83:EP84" si="821">ROUND(((EI83-DP83)/EN83/10),2)*-1</f>
        <v>#DIV/0!</v>
      </c>
      <c r="EQ83" s="96" t="e">
        <f>EO83+EP83</f>
        <v>#DIV/0!</v>
      </c>
    </row>
    <row r="84" spans="1:147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3147</v>
      </c>
      <c r="F84" s="2" t="s">
        <v>27</v>
      </c>
      <c r="G84" s="7" t="s">
        <v>95</v>
      </c>
      <c r="H84" s="40">
        <f>I84+P84</f>
        <v>383900</v>
      </c>
      <c r="I84" s="40">
        <f>K84+L84+M84+N84+O84</f>
        <v>0</v>
      </c>
      <c r="J84" s="5"/>
      <c r="K84" s="9"/>
      <c r="L84" s="9"/>
      <c r="M84" s="9"/>
      <c r="N84" s="9"/>
      <c r="O84" s="9"/>
      <c r="P84" s="40">
        <f>Q84+R84+S84</f>
        <v>383900</v>
      </c>
      <c r="Q84" s="9"/>
      <c r="R84" s="9">
        <v>383900</v>
      </c>
      <c r="S84" s="9"/>
      <c r="T84" s="68">
        <f>(L84+M84+N84)*-1</f>
        <v>0</v>
      </c>
      <c r="U84" s="68">
        <f>(Q84+R84)*-1</f>
        <v>-383900</v>
      </c>
      <c r="V84" s="9">
        <f t="shared" si="786"/>
        <v>0</v>
      </c>
      <c r="W84" s="9">
        <f t="shared" si="786"/>
        <v>-249535</v>
      </c>
      <c r="X84" s="9">
        <v>41481</v>
      </c>
      <c r="Y84" s="9">
        <v>23391</v>
      </c>
      <c r="Z84" s="73">
        <f t="shared" si="787"/>
        <v>0</v>
      </c>
      <c r="AA84" s="73">
        <f t="shared" si="788"/>
        <v>-1.37</v>
      </c>
      <c r="AB84" s="73">
        <f>Z84+AA84</f>
        <v>-1.37</v>
      </c>
      <c r="AC84" s="73">
        <f t="shared" si="789"/>
        <v>0</v>
      </c>
      <c r="AD84" s="73">
        <f t="shared" si="790"/>
        <v>-0.89</v>
      </c>
      <c r="AE84" s="46">
        <f>AC84+AD84</f>
        <v>-0.89</v>
      </c>
      <c r="AF84" s="40">
        <f>AG84+AN84</f>
        <v>0</v>
      </c>
      <c r="AG84" s="40">
        <f>AI84+AJ84+AK84+AL84+AM84</f>
        <v>0</v>
      </c>
      <c r="AH84" s="5"/>
      <c r="AI84" s="9"/>
      <c r="AJ84" s="9"/>
      <c r="AK84" s="9"/>
      <c r="AL84" s="9"/>
      <c r="AM84" s="9"/>
      <c r="AN84" s="40">
        <f>AO84+AP84+AQ84</f>
        <v>0</v>
      </c>
      <c r="AO84" s="9"/>
      <c r="AP84" s="9"/>
      <c r="AQ84" s="9"/>
      <c r="AR84" s="85">
        <f>((AL84+AK84+AJ84)-((V84)*-1))*-1</f>
        <v>0</v>
      </c>
      <c r="AS84" s="85">
        <f>((AO84+AP84)-((W84)*-1))*-1</f>
        <v>249535</v>
      </c>
      <c r="AT84" s="9"/>
      <c r="AU84" s="9"/>
      <c r="AV84" s="90" t="e">
        <f t="shared" si="791"/>
        <v>#DIV/0!</v>
      </c>
      <c r="AW84" s="90" t="e">
        <f t="shared" si="792"/>
        <v>#DIV/0!</v>
      </c>
      <c r="AX84" s="90" t="e">
        <f>AV84+AW84</f>
        <v>#DIV/0!</v>
      </c>
      <c r="AY84" s="92">
        <f t="shared" si="793"/>
        <v>0</v>
      </c>
      <c r="AZ84" s="92">
        <f t="shared" si="794"/>
        <v>0</v>
      </c>
      <c r="BA84" s="93">
        <f>BB84+BI84</f>
        <v>0</v>
      </c>
      <c r="BB84" s="93">
        <f>BD84+BE84+BF84+BG84+BH84</f>
        <v>0</v>
      </c>
      <c r="BC84" s="94"/>
      <c r="BD84" s="85"/>
      <c r="BE84" s="85"/>
      <c r="BF84" s="85"/>
      <c r="BG84" s="85"/>
      <c r="BH84" s="85"/>
      <c r="BI84" s="93">
        <f>BJ84+BK84+BL84</f>
        <v>0</v>
      </c>
      <c r="BJ84" s="85"/>
      <c r="BK84" s="85"/>
      <c r="BL84" s="85"/>
      <c r="BM84" s="85">
        <f t="shared" si="795"/>
        <v>0</v>
      </c>
      <c r="BN84" s="85">
        <f t="shared" si="796"/>
        <v>0</v>
      </c>
      <c r="BO84" s="9"/>
      <c r="BP84" s="9"/>
      <c r="BQ84" s="90" t="e">
        <f t="shared" si="797"/>
        <v>#DIV/0!</v>
      </c>
      <c r="BR84" s="90" t="e">
        <f t="shared" si="798"/>
        <v>#DIV/0!</v>
      </c>
      <c r="BS84" s="90" t="e">
        <f>BQ84+BR84</f>
        <v>#DIV/0!</v>
      </c>
      <c r="BT84" s="93">
        <f>BU84+CB84</f>
        <v>0</v>
      </c>
      <c r="BU84" s="93">
        <f>BW84+BX84+BY84+BZ84+CA84</f>
        <v>0</v>
      </c>
      <c r="BV84" s="81"/>
      <c r="BW84" s="82"/>
      <c r="BX84" s="82"/>
      <c r="BY84" s="82"/>
      <c r="BZ84" s="82"/>
      <c r="CA84" s="82"/>
      <c r="CB84" s="40">
        <f t="shared" si="799"/>
        <v>0</v>
      </c>
      <c r="CC84" s="82"/>
      <c r="CD84" s="82"/>
      <c r="CE84" s="82"/>
      <c r="CF84" s="85">
        <f t="shared" si="800"/>
        <v>0</v>
      </c>
      <c r="CG84" s="85">
        <f t="shared" si="801"/>
        <v>0</v>
      </c>
      <c r="CH84" s="9"/>
      <c r="CI84" s="9"/>
      <c r="CJ84" s="96" t="e">
        <f t="shared" si="802"/>
        <v>#DIV/0!</v>
      </c>
      <c r="CK84" s="96" t="e">
        <f t="shared" si="803"/>
        <v>#DIV/0!</v>
      </c>
      <c r="CL84" s="96" t="e">
        <f>CJ84+CK84</f>
        <v>#DIV/0!</v>
      </c>
      <c r="CM84" s="93">
        <f>CN84+CU84</f>
        <v>0</v>
      </c>
      <c r="CN84" s="93">
        <f>CP84+CQ84+CR84+CS84+CT84</f>
        <v>0</v>
      </c>
      <c r="CO84" s="94"/>
      <c r="CP84" s="85"/>
      <c r="CQ84" s="85"/>
      <c r="CR84" s="85"/>
      <c r="CS84" s="85"/>
      <c r="CT84" s="85"/>
      <c r="CU84" s="93">
        <f t="shared" si="804"/>
        <v>0</v>
      </c>
      <c r="CV84" s="85"/>
      <c r="CW84" s="85"/>
      <c r="CX84" s="85"/>
      <c r="CY84" s="85">
        <f t="shared" si="805"/>
        <v>0</v>
      </c>
      <c r="CZ84" s="85">
        <f t="shared" si="806"/>
        <v>0</v>
      </c>
      <c r="DA84" s="9">
        <v>42328</v>
      </c>
      <c r="DB84" s="9">
        <v>23868</v>
      </c>
      <c r="DC84" s="96">
        <f t="shared" ref="DC84" si="822">ROUND(((CR84+CS84)-(BY84+BZ84))/DA84/10,2)*-1</f>
        <v>0</v>
      </c>
      <c r="DD84" s="96">
        <f t="shared" si="819"/>
        <v>0</v>
      </c>
      <c r="DE84" s="96">
        <f>DC84+DD84</f>
        <v>0</v>
      </c>
      <c r="DF84" s="93">
        <f>DG84+DN84</f>
        <v>0</v>
      </c>
      <c r="DG84" s="93">
        <f>DI84+DJ84+DK84+DL84+DM84</f>
        <v>0</v>
      </c>
      <c r="DH84" s="94"/>
      <c r="DI84" s="85"/>
      <c r="DJ84" s="85"/>
      <c r="DK84" s="85"/>
      <c r="DL84" s="85"/>
      <c r="DM84" s="85"/>
      <c r="DN84" s="93">
        <f t="shared" si="809"/>
        <v>0</v>
      </c>
      <c r="DO84" s="85"/>
      <c r="DP84" s="85"/>
      <c r="DQ84" s="85"/>
      <c r="DR84" s="85">
        <f t="shared" si="810"/>
        <v>0</v>
      </c>
      <c r="DS84" s="85">
        <f t="shared" si="811"/>
        <v>0</v>
      </c>
      <c r="DT84" s="9"/>
      <c r="DU84" s="9"/>
      <c r="DV84" s="96" t="e">
        <f t="shared" ref="DV84" si="823">ROUND(((DK84+DL84)-(CR84+CS84))/DT84/10,2)*-1</f>
        <v>#DIV/0!</v>
      </c>
      <c r="DW84" s="96" t="e">
        <f t="shared" si="820"/>
        <v>#DIV/0!</v>
      </c>
      <c r="DX84" s="96" t="e">
        <f>DV84+DW84</f>
        <v>#DIV/0!</v>
      </c>
      <c r="DY84" s="93">
        <f>DZ84+EG84</f>
        <v>0</v>
      </c>
      <c r="DZ84" s="93">
        <f>EB84+EC84+ED84+EE84+EF84</f>
        <v>0</v>
      </c>
      <c r="EA84" s="94"/>
      <c r="EB84" s="85"/>
      <c r="EC84" s="85"/>
      <c r="ED84" s="85"/>
      <c r="EE84" s="85"/>
      <c r="EF84" s="85"/>
      <c r="EG84" s="93">
        <f t="shared" si="814"/>
        <v>0</v>
      </c>
      <c r="EH84" s="85"/>
      <c r="EI84" s="85"/>
      <c r="EJ84" s="85"/>
      <c r="EK84" s="85">
        <f t="shared" si="815"/>
        <v>0</v>
      </c>
      <c r="EL84" s="85">
        <f t="shared" si="816"/>
        <v>0</v>
      </c>
      <c r="EM84" s="9"/>
      <c r="EN84" s="9"/>
      <c r="EO84" s="96" t="e">
        <f t="shared" ref="EO84" si="824">ROUND(((ED84+EE84)-(DK84+DL84))/EM84/10,2)*-1</f>
        <v>#DIV/0!</v>
      </c>
      <c r="EP84" s="96" t="e">
        <f t="shared" si="821"/>
        <v>#DIV/0!</v>
      </c>
      <c r="EQ84" s="96" t="e">
        <f>EO84+EP84</f>
        <v>#DIV/0!</v>
      </c>
    </row>
    <row r="85" spans="1:147" x14ac:dyDescent="0.25">
      <c r="A85" s="29"/>
      <c r="B85" s="30"/>
      <c r="C85" s="31"/>
      <c r="D85" s="32" t="s">
        <v>162</v>
      </c>
      <c r="E85" s="30"/>
      <c r="F85" s="30"/>
      <c r="G85" s="31"/>
      <c r="H85" s="33">
        <f t="shared" ref="H85:AE85" si="825">SUBTOTAL(9,H81:H84)</f>
        <v>603900</v>
      </c>
      <c r="I85" s="33">
        <f t="shared" si="825"/>
        <v>60000</v>
      </c>
      <c r="J85" s="33">
        <f t="shared" si="825"/>
        <v>0</v>
      </c>
      <c r="K85" s="33">
        <f t="shared" si="825"/>
        <v>0</v>
      </c>
      <c r="L85" s="33">
        <f t="shared" si="825"/>
        <v>60000</v>
      </c>
      <c r="M85" s="33">
        <f t="shared" si="825"/>
        <v>0</v>
      </c>
      <c r="N85" s="33">
        <f t="shared" si="825"/>
        <v>0</v>
      </c>
      <c r="O85" s="33">
        <f t="shared" si="825"/>
        <v>0</v>
      </c>
      <c r="P85" s="33">
        <f t="shared" si="825"/>
        <v>543900</v>
      </c>
      <c r="Q85" s="33">
        <f t="shared" si="825"/>
        <v>0</v>
      </c>
      <c r="R85" s="33">
        <f t="shared" si="825"/>
        <v>543900</v>
      </c>
      <c r="S85" s="33">
        <f t="shared" si="825"/>
        <v>0</v>
      </c>
      <c r="T85" s="33">
        <f t="shared" si="825"/>
        <v>-60000</v>
      </c>
      <c r="U85" s="33">
        <f t="shared" si="825"/>
        <v>-543900</v>
      </c>
      <c r="V85" s="33">
        <f t="shared" si="825"/>
        <v>-39000</v>
      </c>
      <c r="W85" s="33">
        <f t="shared" si="825"/>
        <v>-353535</v>
      </c>
      <c r="X85" s="33">
        <f t="shared" si="825"/>
        <v>96873</v>
      </c>
      <c r="Y85" s="33">
        <f t="shared" si="825"/>
        <v>78922</v>
      </c>
      <c r="Z85" s="47">
        <f t="shared" si="825"/>
        <v>0</v>
      </c>
      <c r="AA85" s="47">
        <f t="shared" si="825"/>
        <v>-1.82</v>
      </c>
      <c r="AB85" s="47">
        <f t="shared" si="825"/>
        <v>-1.82</v>
      </c>
      <c r="AC85" s="47">
        <f t="shared" si="825"/>
        <v>0</v>
      </c>
      <c r="AD85" s="47">
        <f t="shared" si="825"/>
        <v>-1.18</v>
      </c>
      <c r="AE85" s="47">
        <f t="shared" si="825"/>
        <v>-1.18</v>
      </c>
      <c r="AF85" s="33">
        <f t="shared" ref="AF85:AX85" si="826">SUBTOTAL(9,AF81:AF84)</f>
        <v>0</v>
      </c>
      <c r="AG85" s="33">
        <f t="shared" si="826"/>
        <v>0</v>
      </c>
      <c r="AH85" s="33">
        <f t="shared" si="826"/>
        <v>0</v>
      </c>
      <c r="AI85" s="33">
        <f t="shared" si="826"/>
        <v>0</v>
      </c>
      <c r="AJ85" s="33">
        <f t="shared" si="826"/>
        <v>0</v>
      </c>
      <c r="AK85" s="33">
        <f t="shared" si="826"/>
        <v>0</v>
      </c>
      <c r="AL85" s="33">
        <f t="shared" si="826"/>
        <v>0</v>
      </c>
      <c r="AM85" s="33">
        <f t="shared" si="826"/>
        <v>0</v>
      </c>
      <c r="AN85" s="33">
        <f t="shared" si="826"/>
        <v>0</v>
      </c>
      <c r="AO85" s="33">
        <f t="shared" si="826"/>
        <v>0</v>
      </c>
      <c r="AP85" s="33">
        <f t="shared" si="826"/>
        <v>0</v>
      </c>
      <c r="AQ85" s="33">
        <f t="shared" si="826"/>
        <v>0</v>
      </c>
      <c r="AR85" s="33">
        <f t="shared" si="826"/>
        <v>39000</v>
      </c>
      <c r="AS85" s="33">
        <f t="shared" si="826"/>
        <v>353535</v>
      </c>
      <c r="AT85" s="33">
        <f t="shared" si="826"/>
        <v>0</v>
      </c>
      <c r="AU85" s="33">
        <f t="shared" si="826"/>
        <v>0</v>
      </c>
      <c r="AV85" s="47" t="e">
        <f t="shared" si="826"/>
        <v>#DIV/0!</v>
      </c>
      <c r="AW85" s="47" t="e">
        <f t="shared" si="826"/>
        <v>#DIV/0!</v>
      </c>
      <c r="AX85" s="47" t="e">
        <f t="shared" si="826"/>
        <v>#DIV/0!</v>
      </c>
      <c r="AY85"/>
      <c r="AZ85"/>
      <c r="BA85" s="33">
        <f t="shared" ref="BA85:BS85" si="827">SUBTOTAL(9,BA81:BA84)</f>
        <v>0</v>
      </c>
      <c r="BB85" s="33">
        <f t="shared" si="827"/>
        <v>0</v>
      </c>
      <c r="BC85" s="33">
        <f t="shared" si="827"/>
        <v>0</v>
      </c>
      <c r="BD85" s="33">
        <f t="shared" si="827"/>
        <v>0</v>
      </c>
      <c r="BE85" s="33">
        <f t="shared" si="827"/>
        <v>0</v>
      </c>
      <c r="BF85" s="33">
        <f t="shared" si="827"/>
        <v>0</v>
      </c>
      <c r="BG85" s="33">
        <f t="shared" si="827"/>
        <v>0</v>
      </c>
      <c r="BH85" s="33">
        <f t="shared" si="827"/>
        <v>0</v>
      </c>
      <c r="BI85" s="33">
        <f t="shared" si="827"/>
        <v>0</v>
      </c>
      <c r="BJ85" s="33">
        <f t="shared" si="827"/>
        <v>0</v>
      </c>
      <c r="BK85" s="33">
        <f t="shared" si="827"/>
        <v>0</v>
      </c>
      <c r="BL85" s="33">
        <f t="shared" si="827"/>
        <v>0</v>
      </c>
      <c r="BM85" s="33">
        <f t="shared" si="827"/>
        <v>0</v>
      </c>
      <c r="BN85" s="33">
        <f t="shared" si="827"/>
        <v>0</v>
      </c>
      <c r="BO85" s="33">
        <f t="shared" si="827"/>
        <v>0</v>
      </c>
      <c r="BP85" s="33">
        <f t="shared" si="827"/>
        <v>0</v>
      </c>
      <c r="BQ85" s="47" t="e">
        <f t="shared" si="827"/>
        <v>#DIV/0!</v>
      </c>
      <c r="BR85" s="47" t="e">
        <f t="shared" si="827"/>
        <v>#DIV/0!</v>
      </c>
      <c r="BS85" s="47" t="e">
        <f t="shared" si="827"/>
        <v>#DIV/0!</v>
      </c>
      <c r="BT85" s="33">
        <f t="shared" ref="BT85:CL85" si="828">SUBTOTAL(9,BT81:BT84)</f>
        <v>0</v>
      </c>
      <c r="BU85" s="33">
        <f t="shared" si="828"/>
        <v>0</v>
      </c>
      <c r="BV85" s="33">
        <f t="shared" si="828"/>
        <v>0</v>
      </c>
      <c r="BW85" s="33">
        <f t="shared" si="828"/>
        <v>0</v>
      </c>
      <c r="BX85" s="33">
        <f t="shared" si="828"/>
        <v>0</v>
      </c>
      <c r="BY85" s="33">
        <f t="shared" si="828"/>
        <v>0</v>
      </c>
      <c r="BZ85" s="33">
        <f t="shared" si="828"/>
        <v>0</v>
      </c>
      <c r="CA85" s="33">
        <f t="shared" si="828"/>
        <v>0</v>
      </c>
      <c r="CB85" s="33">
        <f t="shared" si="828"/>
        <v>0</v>
      </c>
      <c r="CC85" s="33">
        <f t="shared" si="828"/>
        <v>0</v>
      </c>
      <c r="CD85" s="33">
        <f t="shared" si="828"/>
        <v>0</v>
      </c>
      <c r="CE85" s="33">
        <f t="shared" si="828"/>
        <v>0</v>
      </c>
      <c r="CF85" s="33">
        <f t="shared" si="828"/>
        <v>0</v>
      </c>
      <c r="CG85" s="33">
        <f t="shared" si="828"/>
        <v>0</v>
      </c>
      <c r="CH85" s="33">
        <f t="shared" si="828"/>
        <v>0</v>
      </c>
      <c r="CI85" s="33">
        <f t="shared" si="828"/>
        <v>0</v>
      </c>
      <c r="CJ85" s="60" t="e">
        <f t="shared" si="828"/>
        <v>#DIV/0!</v>
      </c>
      <c r="CK85" s="60" t="e">
        <f t="shared" si="828"/>
        <v>#DIV/0!</v>
      </c>
      <c r="CL85" s="60" t="e">
        <f t="shared" si="828"/>
        <v>#DIV/0!</v>
      </c>
      <c r="CM85" s="33">
        <f t="shared" ref="CM85:DE85" si="829">SUBTOTAL(9,CM81:CM84)</f>
        <v>0</v>
      </c>
      <c r="CN85" s="33">
        <f t="shared" si="829"/>
        <v>0</v>
      </c>
      <c r="CO85" s="33">
        <f t="shared" si="829"/>
        <v>0</v>
      </c>
      <c r="CP85" s="33">
        <f t="shared" si="829"/>
        <v>0</v>
      </c>
      <c r="CQ85" s="33">
        <f t="shared" si="829"/>
        <v>0</v>
      </c>
      <c r="CR85" s="33">
        <f t="shared" si="829"/>
        <v>0</v>
      </c>
      <c r="CS85" s="33">
        <f t="shared" si="829"/>
        <v>0</v>
      </c>
      <c r="CT85" s="33">
        <f t="shared" si="829"/>
        <v>0</v>
      </c>
      <c r="CU85" s="33">
        <f t="shared" si="829"/>
        <v>0</v>
      </c>
      <c r="CV85" s="33">
        <f t="shared" si="829"/>
        <v>0</v>
      </c>
      <c r="CW85" s="33">
        <f t="shared" si="829"/>
        <v>0</v>
      </c>
      <c r="CX85" s="33">
        <f t="shared" si="829"/>
        <v>0</v>
      </c>
      <c r="CY85" s="33">
        <f t="shared" si="829"/>
        <v>0</v>
      </c>
      <c r="CZ85" s="33">
        <f t="shared" si="829"/>
        <v>0</v>
      </c>
      <c r="DA85" s="33">
        <f t="shared" si="829"/>
        <v>98395</v>
      </c>
      <c r="DB85" s="33">
        <f t="shared" si="829"/>
        <v>77458</v>
      </c>
      <c r="DC85" s="60">
        <f t="shared" si="829"/>
        <v>0</v>
      </c>
      <c r="DD85" s="60">
        <f t="shared" si="829"/>
        <v>0</v>
      </c>
      <c r="DE85" s="60">
        <f t="shared" si="829"/>
        <v>0</v>
      </c>
      <c r="DF85" s="33">
        <f t="shared" ref="DF85:DX85" si="830">SUBTOTAL(9,DF81:DF84)</f>
        <v>0</v>
      </c>
      <c r="DG85" s="33">
        <f t="shared" si="830"/>
        <v>0</v>
      </c>
      <c r="DH85" s="33">
        <f t="shared" si="830"/>
        <v>0</v>
      </c>
      <c r="DI85" s="33">
        <f t="shared" si="830"/>
        <v>0</v>
      </c>
      <c r="DJ85" s="33">
        <f t="shared" si="830"/>
        <v>0</v>
      </c>
      <c r="DK85" s="33">
        <f t="shared" si="830"/>
        <v>0</v>
      </c>
      <c r="DL85" s="33">
        <f t="shared" si="830"/>
        <v>0</v>
      </c>
      <c r="DM85" s="33">
        <f t="shared" si="830"/>
        <v>0</v>
      </c>
      <c r="DN85" s="33">
        <f t="shared" si="830"/>
        <v>0</v>
      </c>
      <c r="DO85" s="33">
        <f t="shared" si="830"/>
        <v>0</v>
      </c>
      <c r="DP85" s="33">
        <f t="shared" si="830"/>
        <v>0</v>
      </c>
      <c r="DQ85" s="33">
        <f t="shared" si="830"/>
        <v>0</v>
      </c>
      <c r="DR85" s="33">
        <f t="shared" si="830"/>
        <v>0</v>
      </c>
      <c r="DS85" s="33">
        <f t="shared" si="830"/>
        <v>0</v>
      </c>
      <c r="DT85" s="33">
        <f t="shared" si="830"/>
        <v>0</v>
      </c>
      <c r="DU85" s="33">
        <f t="shared" si="830"/>
        <v>0</v>
      </c>
      <c r="DV85" s="60" t="e">
        <f t="shared" si="830"/>
        <v>#DIV/0!</v>
      </c>
      <c r="DW85" s="60" t="e">
        <f t="shared" si="830"/>
        <v>#DIV/0!</v>
      </c>
      <c r="DX85" s="60" t="e">
        <f t="shared" si="830"/>
        <v>#DIV/0!</v>
      </c>
      <c r="DY85" s="33">
        <f t="shared" ref="DY85:EQ85" si="831">SUBTOTAL(9,DY81:DY84)</f>
        <v>0</v>
      </c>
      <c r="DZ85" s="33">
        <f t="shared" si="831"/>
        <v>0</v>
      </c>
      <c r="EA85" s="33">
        <f t="shared" si="831"/>
        <v>0</v>
      </c>
      <c r="EB85" s="33">
        <f t="shared" si="831"/>
        <v>0</v>
      </c>
      <c r="EC85" s="33">
        <f t="shared" si="831"/>
        <v>0</v>
      </c>
      <c r="ED85" s="33">
        <f t="shared" si="831"/>
        <v>0</v>
      </c>
      <c r="EE85" s="33">
        <f t="shared" si="831"/>
        <v>0</v>
      </c>
      <c r="EF85" s="33">
        <f t="shared" si="831"/>
        <v>0</v>
      </c>
      <c r="EG85" s="33">
        <f t="shared" si="831"/>
        <v>0</v>
      </c>
      <c r="EH85" s="33">
        <f t="shared" si="831"/>
        <v>0</v>
      </c>
      <c r="EI85" s="33">
        <f t="shared" si="831"/>
        <v>0</v>
      </c>
      <c r="EJ85" s="33">
        <f t="shared" si="831"/>
        <v>0</v>
      </c>
      <c r="EK85" s="33">
        <f t="shared" si="831"/>
        <v>0</v>
      </c>
      <c r="EL85" s="33">
        <f t="shared" si="831"/>
        <v>0</v>
      </c>
      <c r="EM85" s="33">
        <f t="shared" si="831"/>
        <v>0</v>
      </c>
      <c r="EN85" s="33">
        <f t="shared" si="831"/>
        <v>0</v>
      </c>
      <c r="EO85" s="60" t="e">
        <f t="shared" si="831"/>
        <v>#DIV/0!</v>
      </c>
      <c r="EP85" s="60" t="e">
        <f t="shared" si="831"/>
        <v>#DIV/0!</v>
      </c>
      <c r="EQ85" s="60" t="e">
        <f t="shared" si="831"/>
        <v>#DIV/0!</v>
      </c>
    </row>
    <row r="86" spans="1:147" x14ac:dyDescent="0.25">
      <c r="A86" s="25">
        <v>1428</v>
      </c>
      <c r="B86" s="6">
        <v>600012646</v>
      </c>
      <c r="C86" s="26">
        <v>854999</v>
      </c>
      <c r="D86" s="27" t="s">
        <v>39</v>
      </c>
      <c r="E86" s="6">
        <v>3122</v>
      </c>
      <c r="F86" s="6" t="s">
        <v>18</v>
      </c>
      <c r="G86" s="6" t="s">
        <v>19</v>
      </c>
      <c r="H86" s="40">
        <f>I86+P86</f>
        <v>462720</v>
      </c>
      <c r="I86" s="40">
        <f>K86+L86+M86+N86+O86</f>
        <v>92720</v>
      </c>
      <c r="J86" s="5">
        <v>2</v>
      </c>
      <c r="K86" s="9">
        <v>52720</v>
      </c>
      <c r="L86" s="9">
        <v>40000</v>
      </c>
      <c r="M86" s="9"/>
      <c r="N86" s="9"/>
      <c r="O86" s="9"/>
      <c r="P86" s="40">
        <f>Q86+R86+S86</f>
        <v>370000</v>
      </c>
      <c r="Q86" s="9">
        <v>40000</v>
      </c>
      <c r="R86" s="9">
        <v>330000</v>
      </c>
      <c r="S86" s="9"/>
      <c r="T86" s="68">
        <f>(L86+M86+N86)*-1</f>
        <v>-40000</v>
      </c>
      <c r="U86" s="68">
        <f>(Q86+R86)*-1</f>
        <v>-370000</v>
      </c>
      <c r="V86" s="9">
        <f t="shared" ref="V86:W89" si="832">ROUND(T86*0.65,0)</f>
        <v>-26000</v>
      </c>
      <c r="W86" s="9">
        <f t="shared" si="832"/>
        <v>-240500</v>
      </c>
      <c r="X86" s="9">
        <v>55392</v>
      </c>
      <c r="Y86" s="9">
        <v>29600</v>
      </c>
      <c r="Z86" s="73">
        <f t="shared" ref="Z86:Z89" si="833">IF(T86=0,0,ROUND((T86+L86)/X86/12,2))</f>
        <v>0</v>
      </c>
      <c r="AA86" s="73">
        <f t="shared" ref="AA86:AA89" si="834">IF(U86=0,0,ROUND((U86+Q86)/Y86/12,2))</f>
        <v>-0.93</v>
      </c>
      <c r="AB86" s="73">
        <f>Z86+AA86</f>
        <v>-0.93</v>
      </c>
      <c r="AC86" s="73">
        <f t="shared" ref="AC86:AC89" si="835">ROUND(Z86*0.65,2)</f>
        <v>0</v>
      </c>
      <c r="AD86" s="73">
        <f t="shared" ref="AD86:AD89" si="836">ROUND(AA86*0.65,2)</f>
        <v>-0.6</v>
      </c>
      <c r="AE86" s="46">
        <f>AC86+AD86</f>
        <v>-0.6</v>
      </c>
      <c r="AF86" s="40">
        <f>AG86+AN86</f>
        <v>0</v>
      </c>
      <c r="AG86" s="40">
        <f>AI86+AJ86+AK86+AL86+AM86</f>
        <v>0</v>
      </c>
      <c r="AH86" s="5"/>
      <c r="AI86" s="9"/>
      <c r="AJ86" s="9"/>
      <c r="AK86" s="9"/>
      <c r="AL86" s="9"/>
      <c r="AM86" s="9"/>
      <c r="AN86" s="40">
        <f>AO86+AP86+AQ86</f>
        <v>0</v>
      </c>
      <c r="AO86" s="9"/>
      <c r="AP86" s="9"/>
      <c r="AQ86" s="9"/>
      <c r="AR86" s="85">
        <f>((AL86+AK86+AJ86)-((V86)*-1))*-1</f>
        <v>26000</v>
      </c>
      <c r="AS86" s="85">
        <f>((AO86+AP86)-((W86)*-1))*-1</f>
        <v>240500</v>
      </c>
      <c r="AT86" s="9"/>
      <c r="AU86" s="9"/>
      <c r="AV86" s="90" t="e">
        <f t="shared" ref="AV86:AV89" si="837">ROUND((AY86/AT86/10)+(AC86),2)*-1</f>
        <v>#DIV/0!</v>
      </c>
      <c r="AW86" s="90" t="e">
        <f t="shared" ref="AW86:AW89" si="838">ROUND((AZ86/AU86/10)+AD86,2)*-1</f>
        <v>#DIV/0!</v>
      </c>
      <c r="AX86" s="90" t="e">
        <f>AV86+AW86</f>
        <v>#DIV/0!</v>
      </c>
      <c r="AY86" s="92">
        <f t="shared" ref="AY86:AY89" si="839">AK86+AL86</f>
        <v>0</v>
      </c>
      <c r="AZ86" s="92">
        <f t="shared" ref="AZ86:AZ89" si="840">AP86</f>
        <v>0</v>
      </c>
      <c r="BA86" s="93">
        <f>BB86+BI86</f>
        <v>0</v>
      </c>
      <c r="BB86" s="93">
        <f>BD86+BE86+BF86+BG86+BH86</f>
        <v>0</v>
      </c>
      <c r="BC86" s="94"/>
      <c r="BD86" s="85"/>
      <c r="BE86" s="85"/>
      <c r="BF86" s="85"/>
      <c r="BG86" s="85"/>
      <c r="BH86" s="85"/>
      <c r="BI86" s="93">
        <f>BJ86+BK86+BL86</f>
        <v>0</v>
      </c>
      <c r="BJ86" s="85"/>
      <c r="BK86" s="85"/>
      <c r="BL86" s="85"/>
      <c r="BM86" s="85">
        <f t="shared" ref="BM86:BM89" si="841">(BE86+BF86+BG86)-(AJ86+AK86+AL86)</f>
        <v>0</v>
      </c>
      <c r="BN86" s="85">
        <f t="shared" ref="BN86:BN89" si="842">(BJ86+BK86)-(AO86+AP86)</f>
        <v>0</v>
      </c>
      <c r="BO86" s="9"/>
      <c r="BP86" s="9"/>
      <c r="BQ86" s="90" t="e">
        <f t="shared" ref="BQ86:BQ89" si="843">ROUND(((BF86+BG86)-(AK86+AL86))/BO86/10,2)*-1</f>
        <v>#DIV/0!</v>
      </c>
      <c r="BR86" s="90" t="e">
        <f t="shared" ref="BR86:BR89" si="844">ROUND(((BK86-AP86)/BP86/10),2)*-1</f>
        <v>#DIV/0!</v>
      </c>
      <c r="BS86" s="90" t="e">
        <f>BQ86+BR86</f>
        <v>#DIV/0!</v>
      </c>
      <c r="BT86" s="93">
        <f>BU86+CB86</f>
        <v>340000</v>
      </c>
      <c r="BU86" s="93">
        <f>BW86+BX86+BY86+BZ86+CA86</f>
        <v>0</v>
      </c>
      <c r="BV86" s="94"/>
      <c r="BW86" s="85"/>
      <c r="BX86" s="82"/>
      <c r="BY86" s="82"/>
      <c r="BZ86" s="82"/>
      <c r="CA86" s="82"/>
      <c r="CB86" s="80">
        <v>340000</v>
      </c>
      <c r="CC86" s="82"/>
      <c r="CD86" s="82"/>
      <c r="CE86" s="82"/>
      <c r="CF86" s="85">
        <f t="shared" ref="CF86:CF89" si="845">(BX86+BY86+BZ86)-(BE86+BF86+BG86)</f>
        <v>0</v>
      </c>
      <c r="CG86" s="85">
        <f t="shared" ref="CG86:CG89" si="846">(CC86+CD86)-(BJ86+BK86)</f>
        <v>0</v>
      </c>
      <c r="CH86" s="9"/>
      <c r="CI86" s="9"/>
      <c r="CJ86" s="96" t="e">
        <f t="shared" ref="CJ86:CJ89" si="847">ROUND(((BY86+BZ86)-(BF86+BG86))/CH86/10,2)*-1</f>
        <v>#DIV/0!</v>
      </c>
      <c r="CK86" s="96" t="e">
        <f t="shared" ref="CK86:CK89" si="848">ROUND(((CD86-BK86)/CI86/10),2)*-1</f>
        <v>#DIV/0!</v>
      </c>
      <c r="CL86" s="96" t="e">
        <f>CJ86+CK86</f>
        <v>#DIV/0!</v>
      </c>
      <c r="CM86" s="93">
        <f>CN86+CU86</f>
        <v>340000</v>
      </c>
      <c r="CN86" s="93">
        <f>CP86+CQ86+CR86+CS86+CT86</f>
        <v>0</v>
      </c>
      <c r="CO86" s="94"/>
      <c r="CP86" s="85"/>
      <c r="CQ86" s="85"/>
      <c r="CR86" s="85"/>
      <c r="CS86" s="85"/>
      <c r="CT86" s="85"/>
      <c r="CU86" s="93">
        <v>340000</v>
      </c>
      <c r="CV86" s="85"/>
      <c r="CW86" s="85"/>
      <c r="CX86" s="85"/>
      <c r="CY86" s="85">
        <f t="shared" ref="CY86:CY89" si="849">(CQ86+CR86+CS86)-(BX86+BY86+BZ86)</f>
        <v>0</v>
      </c>
      <c r="CZ86" s="85">
        <f t="shared" ref="CZ86:CZ89" si="850">(CV86+CW86)-(CC86+CD86)</f>
        <v>0</v>
      </c>
      <c r="DA86" s="9">
        <v>56067</v>
      </c>
      <c r="DB86" s="9">
        <v>27130</v>
      </c>
      <c r="DC86" s="96">
        <f t="shared" ref="DC86" si="851">ROUND(((CR86+CS86)-(BY86+BZ86))/DA86/10,2)*-1</f>
        <v>0</v>
      </c>
      <c r="DD86" s="96">
        <f t="shared" ref="DD86" si="852">ROUND(((CW86-CD86)/DB86/10),2)*-1</f>
        <v>0</v>
      </c>
      <c r="DE86" s="96">
        <f>DC86+DD86</f>
        <v>0</v>
      </c>
      <c r="DF86" s="93">
        <f>DG86+DN86</f>
        <v>0</v>
      </c>
      <c r="DG86" s="93">
        <f>DI86+DJ86+DK86+DL86+DM86</f>
        <v>0</v>
      </c>
      <c r="DH86" s="94"/>
      <c r="DI86" s="85"/>
      <c r="DJ86" s="85"/>
      <c r="DK86" s="85"/>
      <c r="DL86" s="85"/>
      <c r="DM86" s="85"/>
      <c r="DN86" s="93">
        <f t="shared" si="809"/>
        <v>0</v>
      </c>
      <c r="DO86" s="85"/>
      <c r="DP86" s="85"/>
      <c r="DQ86" s="85"/>
      <c r="DR86" s="85">
        <f t="shared" ref="DR86:DR89" si="853">(DJ86+DK86+DL86)-(CQ86+CR86+CS86)</f>
        <v>0</v>
      </c>
      <c r="DS86" s="85">
        <f t="shared" ref="DS86:DS89" si="854">(DO86+DP86)-(CV86+CW86)</f>
        <v>0</v>
      </c>
      <c r="DT86" s="9"/>
      <c r="DU86" s="9"/>
      <c r="DV86" s="96" t="e">
        <f t="shared" ref="DV86" si="855">ROUND(((DK86+DL86)-(CR86+CS86))/DT86/10,2)*-1</f>
        <v>#DIV/0!</v>
      </c>
      <c r="DW86" s="96" t="e">
        <f t="shared" ref="DW86" si="856">ROUND(((DP86-CW86)/DU86/10),2)*-1</f>
        <v>#DIV/0!</v>
      </c>
      <c r="DX86" s="96" t="e">
        <f>DV86+DW86</f>
        <v>#DIV/0!</v>
      </c>
      <c r="DY86" s="93">
        <f>DZ86+EG86</f>
        <v>0</v>
      </c>
      <c r="DZ86" s="93">
        <f>EB86+EC86+ED86+EE86+EF86</f>
        <v>0</v>
      </c>
      <c r="EA86" s="94"/>
      <c r="EB86" s="85"/>
      <c r="EC86" s="85"/>
      <c r="ED86" s="85"/>
      <c r="EE86" s="85"/>
      <c r="EF86" s="85"/>
      <c r="EG86" s="93">
        <f t="shared" si="814"/>
        <v>0</v>
      </c>
      <c r="EH86" s="85"/>
      <c r="EI86" s="85"/>
      <c r="EJ86" s="85"/>
      <c r="EK86" s="85">
        <f t="shared" ref="EK86:EK89" si="857">(EC86+ED86+EE86)-(DJ86+DK86+DL86)</f>
        <v>0</v>
      </c>
      <c r="EL86" s="85">
        <f t="shared" ref="EL86:EL89" si="858">(EH86+EI86)-(DO86+DP86)</f>
        <v>0</v>
      </c>
      <c r="EM86" s="9"/>
      <c r="EN86" s="9"/>
      <c r="EO86" s="96" t="e">
        <f t="shared" ref="EO86" si="859">ROUND(((ED86+EE86)-(DK86+DL86))/EM86/10,2)*-1</f>
        <v>#DIV/0!</v>
      </c>
      <c r="EP86" s="96" t="e">
        <f t="shared" ref="EP86" si="860">ROUND(((EI86-DP86)/EN86/10),2)*-1</f>
        <v>#DIV/0!</v>
      </c>
      <c r="EQ86" s="96" t="e">
        <f>EO86+EP86</f>
        <v>#DIV/0!</v>
      </c>
    </row>
    <row r="87" spans="1:147" x14ac:dyDescent="0.25">
      <c r="A87" s="5">
        <v>1428</v>
      </c>
      <c r="B87" s="2">
        <v>600012646</v>
      </c>
      <c r="C87" s="7">
        <v>854999</v>
      </c>
      <c r="D87" s="8" t="s">
        <v>39</v>
      </c>
      <c r="E87" s="19">
        <v>3122</v>
      </c>
      <c r="F87" s="19" t="s">
        <v>109</v>
      </c>
      <c r="G87" s="19" t="s">
        <v>95</v>
      </c>
      <c r="H87" s="40">
        <f>I87+P87</f>
        <v>0</v>
      </c>
      <c r="I87" s="40">
        <f>K87+L87+M87+N87+O87</f>
        <v>0</v>
      </c>
      <c r="J87" s="5"/>
      <c r="K87" s="9"/>
      <c r="L87" s="9"/>
      <c r="M87" s="9"/>
      <c r="N87" s="9"/>
      <c r="O87" s="9"/>
      <c r="P87" s="40">
        <f>Q87+R87+S87</f>
        <v>0</v>
      </c>
      <c r="Q87" s="9"/>
      <c r="R87" s="9"/>
      <c r="S87" s="9"/>
      <c r="T87" s="68">
        <f>(L87+M87+N87)*-1</f>
        <v>0</v>
      </c>
      <c r="U87" s="68">
        <f>(Q87+R87)*-1</f>
        <v>0</v>
      </c>
      <c r="V87" s="9">
        <f t="shared" si="832"/>
        <v>0</v>
      </c>
      <c r="W87" s="9">
        <f t="shared" si="832"/>
        <v>0</v>
      </c>
      <c r="X87" s="45" t="s">
        <v>219</v>
      </c>
      <c r="Y87" s="45" t="s">
        <v>219</v>
      </c>
      <c r="Z87" s="73">
        <f t="shared" si="833"/>
        <v>0</v>
      </c>
      <c r="AA87" s="73">
        <f t="shared" si="834"/>
        <v>0</v>
      </c>
      <c r="AB87" s="73">
        <f>Z87+AA87</f>
        <v>0</v>
      </c>
      <c r="AC87" s="73">
        <f t="shared" si="835"/>
        <v>0</v>
      </c>
      <c r="AD87" s="73">
        <f t="shared" si="836"/>
        <v>0</v>
      </c>
      <c r="AE87" s="46">
        <f>AC87+AD87</f>
        <v>0</v>
      </c>
      <c r="AF87" s="40">
        <f>AG87+AN87</f>
        <v>0</v>
      </c>
      <c r="AG87" s="40">
        <f>AI87+AJ87+AK87+AL87+AM87</f>
        <v>0</v>
      </c>
      <c r="AH87" s="5"/>
      <c r="AI87" s="9"/>
      <c r="AJ87" s="9"/>
      <c r="AK87" s="9"/>
      <c r="AL87" s="9"/>
      <c r="AM87" s="9"/>
      <c r="AN87" s="40">
        <f>AO87+AP87+AQ87</f>
        <v>0</v>
      </c>
      <c r="AO87" s="9"/>
      <c r="AP87" s="9"/>
      <c r="AQ87" s="9"/>
      <c r="AR87" s="85">
        <f>((AL87+AK87+AJ87)-((V87)*-1))*-1</f>
        <v>0</v>
      </c>
      <c r="AS87" s="85">
        <f>((AO87+AP87)-((W87)*-1))*-1</f>
        <v>0</v>
      </c>
      <c r="AT87" s="45" t="s">
        <v>219</v>
      </c>
      <c r="AU87" s="45" t="s">
        <v>219</v>
      </c>
      <c r="AV87" s="90">
        <v>0</v>
      </c>
      <c r="AW87" s="90">
        <v>0</v>
      </c>
      <c r="AX87" s="90">
        <f>AV87+AW87</f>
        <v>0</v>
      </c>
      <c r="AY87" s="92">
        <f t="shared" si="839"/>
        <v>0</v>
      </c>
      <c r="AZ87" s="92">
        <f t="shared" si="840"/>
        <v>0</v>
      </c>
      <c r="BA87" s="93">
        <f>BB87+BI87</f>
        <v>0</v>
      </c>
      <c r="BB87" s="93">
        <f>BD87+BE87+BF87+BG87+BH87</f>
        <v>0</v>
      </c>
      <c r="BC87" s="94"/>
      <c r="BD87" s="85"/>
      <c r="BE87" s="85"/>
      <c r="BF87" s="85"/>
      <c r="BG87" s="85"/>
      <c r="BH87" s="85"/>
      <c r="BI87" s="93">
        <f>BJ87+BK87+BL87</f>
        <v>0</v>
      </c>
      <c r="BJ87" s="85"/>
      <c r="BK87" s="85"/>
      <c r="BL87" s="85"/>
      <c r="BM87" s="85">
        <f t="shared" si="841"/>
        <v>0</v>
      </c>
      <c r="BN87" s="85">
        <f t="shared" si="842"/>
        <v>0</v>
      </c>
      <c r="BO87" s="45" t="s">
        <v>219</v>
      </c>
      <c r="BP87" s="45" t="s">
        <v>219</v>
      </c>
      <c r="BQ87" s="90">
        <v>0</v>
      </c>
      <c r="BR87" s="90">
        <v>0</v>
      </c>
      <c r="BS87" s="90">
        <f>BQ87+BR87</f>
        <v>0</v>
      </c>
      <c r="BT87" s="93">
        <f>BU87+CB87</f>
        <v>0</v>
      </c>
      <c r="BU87" s="93">
        <f>BW87+BX87+BY87+BZ87+CA87</f>
        <v>0</v>
      </c>
      <c r="BV87" s="81"/>
      <c r="BW87" s="82"/>
      <c r="BX87" s="82"/>
      <c r="BY87" s="82"/>
      <c r="BZ87" s="82"/>
      <c r="CA87" s="82"/>
      <c r="CB87" s="80">
        <v>0</v>
      </c>
      <c r="CC87" s="82"/>
      <c r="CD87" s="82"/>
      <c r="CE87" s="82"/>
      <c r="CF87" s="85">
        <f t="shared" si="845"/>
        <v>0</v>
      </c>
      <c r="CG87" s="85">
        <f t="shared" si="846"/>
        <v>0</v>
      </c>
      <c r="CH87" s="45" t="s">
        <v>219</v>
      </c>
      <c r="CI87" s="45" t="s">
        <v>219</v>
      </c>
      <c r="CJ87" s="96">
        <v>0</v>
      </c>
      <c r="CK87" s="96">
        <v>0</v>
      </c>
      <c r="CL87" s="96">
        <f>CJ87+CK87</f>
        <v>0</v>
      </c>
      <c r="CM87" s="93">
        <f>CN87+CU87</f>
        <v>0</v>
      </c>
      <c r="CN87" s="93">
        <f>CP87+CQ87+CR87+CS87+CT87</f>
        <v>0</v>
      </c>
      <c r="CO87" s="94"/>
      <c r="CP87" s="85"/>
      <c r="CQ87" s="85"/>
      <c r="CR87" s="85"/>
      <c r="CS87" s="85"/>
      <c r="CT87" s="85"/>
      <c r="CU87" s="93">
        <v>0</v>
      </c>
      <c r="CV87" s="85"/>
      <c r="CW87" s="85"/>
      <c r="CX87" s="85"/>
      <c r="CY87" s="85">
        <f t="shared" si="849"/>
        <v>0</v>
      </c>
      <c r="CZ87" s="85">
        <f t="shared" si="850"/>
        <v>0</v>
      </c>
      <c r="DA87" s="45" t="s">
        <v>219</v>
      </c>
      <c r="DB87" s="45" t="s">
        <v>219</v>
      </c>
      <c r="DC87" s="96">
        <v>0</v>
      </c>
      <c r="DD87" s="96">
        <v>0</v>
      </c>
      <c r="DE87" s="96">
        <f>DC87+DD87</f>
        <v>0</v>
      </c>
      <c r="DF87" s="93">
        <f>DG87+DN87</f>
        <v>0</v>
      </c>
      <c r="DG87" s="93">
        <f>DI87+DJ87+DK87+DL87+DM87</f>
        <v>0</v>
      </c>
      <c r="DH87" s="94"/>
      <c r="DI87" s="85"/>
      <c r="DJ87" s="85"/>
      <c r="DK87" s="85"/>
      <c r="DL87" s="85"/>
      <c r="DM87" s="85"/>
      <c r="DN87" s="93">
        <f t="shared" si="809"/>
        <v>0</v>
      </c>
      <c r="DO87" s="85"/>
      <c r="DP87" s="85"/>
      <c r="DQ87" s="85"/>
      <c r="DR87" s="85">
        <f t="shared" si="853"/>
        <v>0</v>
      </c>
      <c r="DS87" s="85">
        <f t="shared" si="854"/>
        <v>0</v>
      </c>
      <c r="DT87" s="45" t="s">
        <v>219</v>
      </c>
      <c r="DU87" s="45" t="s">
        <v>219</v>
      </c>
      <c r="DV87" s="96">
        <v>0</v>
      </c>
      <c r="DW87" s="96">
        <v>0</v>
      </c>
      <c r="DX87" s="96">
        <f>DV87+DW87</f>
        <v>0</v>
      </c>
      <c r="DY87" s="93">
        <f>DZ87+EG87</f>
        <v>0</v>
      </c>
      <c r="DZ87" s="93">
        <f>EB87+EC87+ED87+EE87+EF87</f>
        <v>0</v>
      </c>
      <c r="EA87" s="94"/>
      <c r="EB87" s="85"/>
      <c r="EC87" s="85"/>
      <c r="ED87" s="85"/>
      <c r="EE87" s="85"/>
      <c r="EF87" s="85"/>
      <c r="EG87" s="93">
        <f t="shared" si="814"/>
        <v>0</v>
      </c>
      <c r="EH87" s="85"/>
      <c r="EI87" s="85"/>
      <c r="EJ87" s="85"/>
      <c r="EK87" s="85">
        <f t="shared" si="857"/>
        <v>0</v>
      </c>
      <c r="EL87" s="85">
        <f t="shared" si="858"/>
        <v>0</v>
      </c>
      <c r="EM87" s="45" t="s">
        <v>219</v>
      </c>
      <c r="EN87" s="45" t="s">
        <v>219</v>
      </c>
      <c r="EO87" s="96">
        <v>0</v>
      </c>
      <c r="EP87" s="96">
        <v>0</v>
      </c>
      <c r="EQ87" s="96">
        <f>EO87+EP87</f>
        <v>0</v>
      </c>
    </row>
    <row r="88" spans="1:147" x14ac:dyDescent="0.25">
      <c r="A88" s="5">
        <v>1428</v>
      </c>
      <c r="B88" s="2">
        <v>600012646</v>
      </c>
      <c r="C88" s="7">
        <v>854999</v>
      </c>
      <c r="D88" s="8" t="s">
        <v>39</v>
      </c>
      <c r="E88" s="2">
        <v>3147</v>
      </c>
      <c r="F88" s="2" t="s">
        <v>27</v>
      </c>
      <c r="G88" s="7" t="s">
        <v>95</v>
      </c>
      <c r="H88" s="40">
        <f>I88+P88</f>
        <v>0</v>
      </c>
      <c r="I88" s="40">
        <f>K88+L88+M88+N88+O88</f>
        <v>0</v>
      </c>
      <c r="J88" s="5"/>
      <c r="K88" s="9"/>
      <c r="L88" s="9"/>
      <c r="M88" s="9"/>
      <c r="N88" s="9"/>
      <c r="O88" s="9"/>
      <c r="P88" s="40">
        <f>Q88+R88+S88</f>
        <v>0</v>
      </c>
      <c r="Q88" s="9"/>
      <c r="R88" s="9"/>
      <c r="S88" s="9"/>
      <c r="T88" s="68">
        <f>(L88+M88+N88)*-1</f>
        <v>0</v>
      </c>
      <c r="U88" s="68">
        <f>(Q88+R88)*-1</f>
        <v>0</v>
      </c>
      <c r="V88" s="9">
        <f t="shared" si="832"/>
        <v>0</v>
      </c>
      <c r="W88" s="9">
        <f t="shared" si="832"/>
        <v>0</v>
      </c>
      <c r="X88" s="9">
        <v>41481</v>
      </c>
      <c r="Y88" s="9">
        <v>23391</v>
      </c>
      <c r="Z88" s="73">
        <f t="shared" si="833"/>
        <v>0</v>
      </c>
      <c r="AA88" s="73">
        <f t="shared" si="834"/>
        <v>0</v>
      </c>
      <c r="AB88" s="73">
        <f>Z88+AA88</f>
        <v>0</v>
      </c>
      <c r="AC88" s="73">
        <f t="shared" si="835"/>
        <v>0</v>
      </c>
      <c r="AD88" s="73">
        <f t="shared" si="836"/>
        <v>0</v>
      </c>
      <c r="AE88" s="46">
        <f>AC88+AD88</f>
        <v>0</v>
      </c>
      <c r="AF88" s="40">
        <f>AG88+AN88</f>
        <v>0</v>
      </c>
      <c r="AG88" s="40">
        <f>AI88+AJ88+AK88+AL88+AM88</f>
        <v>0</v>
      </c>
      <c r="AH88" s="5"/>
      <c r="AI88" s="9"/>
      <c r="AJ88" s="9"/>
      <c r="AK88" s="9"/>
      <c r="AL88" s="9"/>
      <c r="AM88" s="9"/>
      <c r="AN88" s="40">
        <f>AO88+AP88+AQ88</f>
        <v>0</v>
      </c>
      <c r="AO88" s="9"/>
      <c r="AP88" s="9"/>
      <c r="AQ88" s="9"/>
      <c r="AR88" s="85">
        <f>((AL88+AK88+AJ88)-((V88)*-1))*-1</f>
        <v>0</v>
      </c>
      <c r="AS88" s="85">
        <f>((AO88+AP88)-((W88)*-1))*-1</f>
        <v>0</v>
      </c>
      <c r="AT88" s="9"/>
      <c r="AU88" s="9"/>
      <c r="AV88" s="90" t="e">
        <f t="shared" si="837"/>
        <v>#DIV/0!</v>
      </c>
      <c r="AW88" s="90" t="e">
        <f t="shared" si="838"/>
        <v>#DIV/0!</v>
      </c>
      <c r="AX88" s="90" t="e">
        <f>AV88+AW88</f>
        <v>#DIV/0!</v>
      </c>
      <c r="AY88" s="92">
        <f t="shared" si="839"/>
        <v>0</v>
      </c>
      <c r="AZ88" s="92">
        <f t="shared" si="840"/>
        <v>0</v>
      </c>
      <c r="BA88" s="93">
        <f>BB88+BI88</f>
        <v>0</v>
      </c>
      <c r="BB88" s="93">
        <f>BD88+BE88+BF88+BG88+BH88</f>
        <v>0</v>
      </c>
      <c r="BC88" s="94"/>
      <c r="BD88" s="85"/>
      <c r="BE88" s="85"/>
      <c r="BF88" s="85"/>
      <c r="BG88" s="85"/>
      <c r="BH88" s="85"/>
      <c r="BI88" s="93">
        <f>BJ88+BK88+BL88</f>
        <v>0</v>
      </c>
      <c r="BJ88" s="85"/>
      <c r="BK88" s="85"/>
      <c r="BL88" s="85"/>
      <c r="BM88" s="85">
        <f t="shared" si="841"/>
        <v>0</v>
      </c>
      <c r="BN88" s="85">
        <f t="shared" si="842"/>
        <v>0</v>
      </c>
      <c r="BO88" s="9"/>
      <c r="BP88" s="9"/>
      <c r="BQ88" s="90" t="e">
        <f t="shared" si="843"/>
        <v>#DIV/0!</v>
      </c>
      <c r="BR88" s="90" t="e">
        <f t="shared" si="844"/>
        <v>#DIV/0!</v>
      </c>
      <c r="BS88" s="90" t="e">
        <f>BQ88+BR88</f>
        <v>#DIV/0!</v>
      </c>
      <c r="BT88" s="93">
        <f>BU88+CB88</f>
        <v>0</v>
      </c>
      <c r="BU88" s="93">
        <f>BW88+BX88+BY88+BZ88+CA88</f>
        <v>0</v>
      </c>
      <c r="BV88" s="81"/>
      <c r="BW88" s="82"/>
      <c r="BX88" s="82"/>
      <c r="BY88" s="82"/>
      <c r="BZ88" s="82"/>
      <c r="CA88" s="82"/>
      <c r="CB88" s="80">
        <v>0</v>
      </c>
      <c r="CC88" s="82"/>
      <c r="CD88" s="82"/>
      <c r="CE88" s="82"/>
      <c r="CF88" s="85">
        <f t="shared" si="845"/>
        <v>0</v>
      </c>
      <c r="CG88" s="85">
        <f t="shared" si="846"/>
        <v>0</v>
      </c>
      <c r="CH88" s="9"/>
      <c r="CI88" s="9"/>
      <c r="CJ88" s="96" t="e">
        <f t="shared" si="847"/>
        <v>#DIV/0!</v>
      </c>
      <c r="CK88" s="96" t="e">
        <f t="shared" si="848"/>
        <v>#DIV/0!</v>
      </c>
      <c r="CL88" s="96" t="e">
        <f>CJ88+CK88</f>
        <v>#DIV/0!</v>
      </c>
      <c r="CM88" s="93">
        <f>CN88+CU88</f>
        <v>0</v>
      </c>
      <c r="CN88" s="93">
        <f>CP88+CQ88+CR88+CS88+CT88</f>
        <v>0</v>
      </c>
      <c r="CO88" s="94"/>
      <c r="CP88" s="85"/>
      <c r="CQ88" s="85"/>
      <c r="CR88" s="85"/>
      <c r="CS88" s="85"/>
      <c r="CT88" s="85"/>
      <c r="CU88" s="93">
        <v>0</v>
      </c>
      <c r="CV88" s="85"/>
      <c r="CW88" s="85"/>
      <c r="CX88" s="85"/>
      <c r="CY88" s="85">
        <f t="shared" si="849"/>
        <v>0</v>
      </c>
      <c r="CZ88" s="85">
        <f t="shared" si="850"/>
        <v>0</v>
      </c>
      <c r="DA88" s="9">
        <v>42328</v>
      </c>
      <c r="DB88" s="9">
        <v>23868</v>
      </c>
      <c r="DC88" s="96">
        <f t="shared" ref="DC88:DC89" si="861">ROUND(((CR88+CS88)-(BY88+BZ88))/DA88/10,2)*-1</f>
        <v>0</v>
      </c>
      <c r="DD88" s="96">
        <f t="shared" ref="DD88:DD89" si="862">ROUND(((CW88-CD88)/DB88/10),2)*-1</f>
        <v>0</v>
      </c>
      <c r="DE88" s="96">
        <f>DC88+DD88</f>
        <v>0</v>
      </c>
      <c r="DF88" s="93">
        <f>DG88+DN88</f>
        <v>0</v>
      </c>
      <c r="DG88" s="93">
        <f>DI88+DJ88+DK88+DL88+DM88</f>
        <v>0</v>
      </c>
      <c r="DH88" s="94"/>
      <c r="DI88" s="85"/>
      <c r="DJ88" s="85"/>
      <c r="DK88" s="85"/>
      <c r="DL88" s="85"/>
      <c r="DM88" s="85"/>
      <c r="DN88" s="93">
        <v>0</v>
      </c>
      <c r="DO88" s="85"/>
      <c r="DP88" s="85"/>
      <c r="DQ88" s="85"/>
      <c r="DR88" s="85">
        <f t="shared" si="853"/>
        <v>0</v>
      </c>
      <c r="DS88" s="85">
        <f t="shared" si="854"/>
        <v>0</v>
      </c>
      <c r="DT88" s="9"/>
      <c r="DU88" s="9"/>
      <c r="DV88" s="96" t="e">
        <f t="shared" ref="DV88:DV89" si="863">ROUND(((DK88+DL88)-(CR88+CS88))/DT88/10,2)*-1</f>
        <v>#DIV/0!</v>
      </c>
      <c r="DW88" s="96" t="e">
        <f t="shared" ref="DW88:DW89" si="864">ROUND(((DP88-CW88)/DU88/10),2)*-1</f>
        <v>#DIV/0!</v>
      </c>
      <c r="DX88" s="96" t="e">
        <f>DV88+DW88</f>
        <v>#DIV/0!</v>
      </c>
      <c r="DY88" s="93">
        <f>DZ88+EG88</f>
        <v>0</v>
      </c>
      <c r="DZ88" s="93">
        <f>EB88+EC88+ED88+EE88+EF88</f>
        <v>0</v>
      </c>
      <c r="EA88" s="94"/>
      <c r="EB88" s="85"/>
      <c r="EC88" s="85"/>
      <c r="ED88" s="85"/>
      <c r="EE88" s="85"/>
      <c r="EF88" s="85"/>
      <c r="EG88" s="93">
        <f t="shared" si="814"/>
        <v>0</v>
      </c>
      <c r="EH88" s="85"/>
      <c r="EI88" s="85"/>
      <c r="EJ88" s="85"/>
      <c r="EK88" s="85">
        <f t="shared" si="857"/>
        <v>0</v>
      </c>
      <c r="EL88" s="85">
        <f t="shared" si="858"/>
        <v>0</v>
      </c>
      <c r="EM88" s="9"/>
      <c r="EN88" s="9"/>
      <c r="EO88" s="96" t="e">
        <f t="shared" ref="EO88:EO89" si="865">ROUND(((ED88+EE88)-(DK88+DL88))/EM88/10,2)*-1</f>
        <v>#DIV/0!</v>
      </c>
      <c r="EP88" s="96" t="e">
        <f t="shared" ref="EP88:EP89" si="866">ROUND(((EI88-DP88)/EN88/10),2)*-1</f>
        <v>#DIV/0!</v>
      </c>
      <c r="EQ88" s="96" t="e">
        <f>EO88+EP88</f>
        <v>#DIV/0!</v>
      </c>
    </row>
    <row r="89" spans="1:147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3150</v>
      </c>
      <c r="F89" s="2" t="s">
        <v>31</v>
      </c>
      <c r="G89" s="2" t="s">
        <v>19</v>
      </c>
      <c r="H89" s="40">
        <f>I89+P89</f>
        <v>0</v>
      </c>
      <c r="I89" s="40">
        <f>K89+L89+M89+N89+O89</f>
        <v>0</v>
      </c>
      <c r="J89" s="5"/>
      <c r="K89" s="9"/>
      <c r="L89" s="9"/>
      <c r="M89" s="9"/>
      <c r="N89" s="9"/>
      <c r="O89" s="9"/>
      <c r="P89" s="40">
        <f>Q89+R89+S89</f>
        <v>0</v>
      </c>
      <c r="Q89" s="9"/>
      <c r="R89" s="9"/>
      <c r="S89" s="9"/>
      <c r="T89" s="68">
        <f>(L89+M89+N89)*-1</f>
        <v>0</v>
      </c>
      <c r="U89" s="68">
        <f>(Q89+R89)*-1</f>
        <v>0</v>
      </c>
      <c r="V89" s="9">
        <f t="shared" si="832"/>
        <v>0</v>
      </c>
      <c r="W89" s="9">
        <f t="shared" si="832"/>
        <v>0</v>
      </c>
      <c r="X89" s="9">
        <v>54443</v>
      </c>
      <c r="Y89" s="9">
        <v>26590</v>
      </c>
      <c r="Z89" s="73">
        <f t="shared" si="833"/>
        <v>0</v>
      </c>
      <c r="AA89" s="73">
        <f t="shared" si="834"/>
        <v>0</v>
      </c>
      <c r="AB89" s="73">
        <f>Z89+AA89</f>
        <v>0</v>
      </c>
      <c r="AC89" s="73">
        <f t="shared" si="835"/>
        <v>0</v>
      </c>
      <c r="AD89" s="73">
        <f t="shared" si="836"/>
        <v>0</v>
      </c>
      <c r="AE89" s="46">
        <f>AC89+AD89</f>
        <v>0</v>
      </c>
      <c r="AF89" s="40">
        <f>AG89+AN89</f>
        <v>0</v>
      </c>
      <c r="AG89" s="40">
        <f>AI89+AJ89+AK89+AL89+AM89</f>
        <v>0</v>
      </c>
      <c r="AH89" s="5"/>
      <c r="AI89" s="9"/>
      <c r="AJ89" s="9"/>
      <c r="AK89" s="9"/>
      <c r="AL89" s="9"/>
      <c r="AM89" s="9"/>
      <c r="AN89" s="40">
        <f>AO89+AP89+AQ89</f>
        <v>0</v>
      </c>
      <c r="AO89" s="9"/>
      <c r="AP89" s="9"/>
      <c r="AQ89" s="9"/>
      <c r="AR89" s="85">
        <f>((AL89+AK89+AJ89)-((V89)*-1))*-1</f>
        <v>0</v>
      </c>
      <c r="AS89" s="85">
        <f>((AO89+AP89)-((W89)*-1))*-1</f>
        <v>0</v>
      </c>
      <c r="AT89" s="9"/>
      <c r="AU89" s="9"/>
      <c r="AV89" s="90" t="e">
        <f t="shared" si="837"/>
        <v>#DIV/0!</v>
      </c>
      <c r="AW89" s="90" t="e">
        <f t="shared" si="838"/>
        <v>#DIV/0!</v>
      </c>
      <c r="AX89" s="90" t="e">
        <f>AV89+AW89</f>
        <v>#DIV/0!</v>
      </c>
      <c r="AY89" s="92">
        <f t="shared" si="839"/>
        <v>0</v>
      </c>
      <c r="AZ89" s="92">
        <f t="shared" si="840"/>
        <v>0</v>
      </c>
      <c r="BA89" s="93">
        <f>BB89+BI89</f>
        <v>0</v>
      </c>
      <c r="BB89" s="93">
        <f>BD89+BE89+BF89+BG89+BH89</f>
        <v>0</v>
      </c>
      <c r="BC89" s="94"/>
      <c r="BD89" s="85"/>
      <c r="BE89" s="85"/>
      <c r="BF89" s="85"/>
      <c r="BG89" s="85"/>
      <c r="BH89" s="85"/>
      <c r="BI89" s="93">
        <f>BJ89+BK89+BL89</f>
        <v>0</v>
      </c>
      <c r="BJ89" s="85"/>
      <c r="BK89" s="85"/>
      <c r="BL89" s="85"/>
      <c r="BM89" s="85">
        <f t="shared" si="841"/>
        <v>0</v>
      </c>
      <c r="BN89" s="85">
        <f t="shared" si="842"/>
        <v>0</v>
      </c>
      <c r="BO89" s="9"/>
      <c r="BP89" s="9"/>
      <c r="BQ89" s="90" t="e">
        <f t="shared" si="843"/>
        <v>#DIV/0!</v>
      </c>
      <c r="BR89" s="90" t="e">
        <f t="shared" si="844"/>
        <v>#DIV/0!</v>
      </c>
      <c r="BS89" s="90" t="e">
        <f>BQ89+BR89</f>
        <v>#DIV/0!</v>
      </c>
      <c r="BT89" s="93">
        <f>BU89+CB89</f>
        <v>0</v>
      </c>
      <c r="BU89" s="93">
        <f>BW89+BX89+BY89+BZ89+CA89</f>
        <v>0</v>
      </c>
      <c r="BV89" s="81"/>
      <c r="BW89" s="82"/>
      <c r="BX89" s="82"/>
      <c r="BY89" s="82"/>
      <c r="BZ89" s="82"/>
      <c r="CA89" s="82"/>
      <c r="CB89" s="80">
        <v>0</v>
      </c>
      <c r="CC89" s="82"/>
      <c r="CD89" s="82"/>
      <c r="CE89" s="82"/>
      <c r="CF89" s="85">
        <f t="shared" si="845"/>
        <v>0</v>
      </c>
      <c r="CG89" s="85">
        <f t="shared" si="846"/>
        <v>0</v>
      </c>
      <c r="CH89" s="9"/>
      <c r="CI89" s="9"/>
      <c r="CJ89" s="96" t="e">
        <f t="shared" si="847"/>
        <v>#DIV/0!</v>
      </c>
      <c r="CK89" s="96" t="e">
        <f t="shared" si="848"/>
        <v>#DIV/0!</v>
      </c>
      <c r="CL89" s="96" t="e">
        <f>CJ89+CK89</f>
        <v>#DIV/0!</v>
      </c>
      <c r="CM89" s="93">
        <f>CN89+CU89</f>
        <v>0</v>
      </c>
      <c r="CN89" s="93">
        <f>CP89+CQ89+CR89+CS89+CT89</f>
        <v>0</v>
      </c>
      <c r="CO89" s="94"/>
      <c r="CP89" s="85"/>
      <c r="CQ89" s="85"/>
      <c r="CR89" s="85"/>
      <c r="CS89" s="85"/>
      <c r="CT89" s="85"/>
      <c r="CU89" s="93">
        <v>0</v>
      </c>
      <c r="CV89" s="85"/>
      <c r="CW89" s="85"/>
      <c r="CX89" s="85"/>
      <c r="CY89" s="85">
        <f t="shared" si="849"/>
        <v>0</v>
      </c>
      <c r="CZ89" s="85">
        <f t="shared" si="850"/>
        <v>0</v>
      </c>
      <c r="DA89" s="9">
        <v>51885</v>
      </c>
      <c r="DB89" s="9">
        <v>27135</v>
      </c>
      <c r="DC89" s="96">
        <f t="shared" si="861"/>
        <v>0</v>
      </c>
      <c r="DD89" s="96">
        <f t="shared" si="862"/>
        <v>0</v>
      </c>
      <c r="DE89" s="96">
        <f>DC89+DD89</f>
        <v>0</v>
      </c>
      <c r="DF89" s="93">
        <f>DG89+DN89</f>
        <v>0</v>
      </c>
      <c r="DG89" s="93">
        <f>DI89+DJ89+DK89+DL89+DM89</f>
        <v>0</v>
      </c>
      <c r="DH89" s="94"/>
      <c r="DI89" s="85"/>
      <c r="DJ89" s="85"/>
      <c r="DK89" s="85"/>
      <c r="DL89" s="85"/>
      <c r="DM89" s="85"/>
      <c r="DN89" s="93">
        <v>0</v>
      </c>
      <c r="DO89" s="85"/>
      <c r="DP89" s="85"/>
      <c r="DQ89" s="85"/>
      <c r="DR89" s="85">
        <f t="shared" si="853"/>
        <v>0</v>
      </c>
      <c r="DS89" s="85">
        <f t="shared" si="854"/>
        <v>0</v>
      </c>
      <c r="DT89" s="9"/>
      <c r="DU89" s="9"/>
      <c r="DV89" s="96" t="e">
        <f t="shared" si="863"/>
        <v>#DIV/0!</v>
      </c>
      <c r="DW89" s="96" t="e">
        <f t="shared" si="864"/>
        <v>#DIV/0!</v>
      </c>
      <c r="DX89" s="96" t="e">
        <f>DV89+DW89</f>
        <v>#DIV/0!</v>
      </c>
      <c r="DY89" s="93">
        <f>DZ89+EG89</f>
        <v>0</v>
      </c>
      <c r="DZ89" s="93">
        <f>EB89+EC89+ED89+EE89+EF89</f>
        <v>0</v>
      </c>
      <c r="EA89" s="94"/>
      <c r="EB89" s="85"/>
      <c r="EC89" s="85"/>
      <c r="ED89" s="85"/>
      <c r="EE89" s="85"/>
      <c r="EF89" s="85"/>
      <c r="EG89" s="93">
        <f t="shared" si="814"/>
        <v>0</v>
      </c>
      <c r="EH89" s="85"/>
      <c r="EI89" s="85"/>
      <c r="EJ89" s="85"/>
      <c r="EK89" s="85">
        <f t="shared" si="857"/>
        <v>0</v>
      </c>
      <c r="EL89" s="85">
        <f t="shared" si="858"/>
        <v>0</v>
      </c>
      <c r="EM89" s="9"/>
      <c r="EN89" s="9"/>
      <c r="EO89" s="96" t="e">
        <f t="shared" si="865"/>
        <v>#DIV/0!</v>
      </c>
      <c r="EP89" s="96" t="e">
        <f t="shared" si="866"/>
        <v>#DIV/0!</v>
      </c>
      <c r="EQ89" s="96" t="e">
        <f>EO89+EP89</f>
        <v>#DIV/0!</v>
      </c>
    </row>
    <row r="90" spans="1:147" x14ac:dyDescent="0.25">
      <c r="A90" s="29"/>
      <c r="B90" s="30"/>
      <c r="C90" s="31"/>
      <c r="D90" s="32" t="s">
        <v>163</v>
      </c>
      <c r="E90" s="30"/>
      <c r="F90" s="30"/>
      <c r="G90" s="30"/>
      <c r="H90" s="33">
        <f t="shared" ref="H90:AE90" si="867">SUBTOTAL(9,H86:H89)</f>
        <v>462720</v>
      </c>
      <c r="I90" s="33">
        <f t="shared" si="867"/>
        <v>92720</v>
      </c>
      <c r="J90" s="33">
        <f t="shared" si="867"/>
        <v>2</v>
      </c>
      <c r="K90" s="33">
        <f t="shared" si="867"/>
        <v>52720</v>
      </c>
      <c r="L90" s="33">
        <f t="shared" si="867"/>
        <v>40000</v>
      </c>
      <c r="M90" s="33">
        <f t="shared" si="867"/>
        <v>0</v>
      </c>
      <c r="N90" s="33">
        <f t="shared" si="867"/>
        <v>0</v>
      </c>
      <c r="O90" s="33">
        <f t="shared" si="867"/>
        <v>0</v>
      </c>
      <c r="P90" s="33">
        <f t="shared" si="867"/>
        <v>370000</v>
      </c>
      <c r="Q90" s="33">
        <f t="shared" si="867"/>
        <v>40000</v>
      </c>
      <c r="R90" s="33">
        <f t="shared" si="867"/>
        <v>330000</v>
      </c>
      <c r="S90" s="33">
        <f t="shared" si="867"/>
        <v>0</v>
      </c>
      <c r="T90" s="33">
        <f t="shared" si="867"/>
        <v>-40000</v>
      </c>
      <c r="U90" s="33">
        <f t="shared" si="867"/>
        <v>-370000</v>
      </c>
      <c r="V90" s="33">
        <f t="shared" si="867"/>
        <v>-26000</v>
      </c>
      <c r="W90" s="33">
        <f t="shared" si="867"/>
        <v>-240500</v>
      </c>
      <c r="X90" s="33">
        <f t="shared" si="867"/>
        <v>151316</v>
      </c>
      <c r="Y90" s="33">
        <f t="shared" si="867"/>
        <v>79581</v>
      </c>
      <c r="Z90" s="47">
        <f t="shared" si="867"/>
        <v>0</v>
      </c>
      <c r="AA90" s="47">
        <f t="shared" si="867"/>
        <v>-0.93</v>
      </c>
      <c r="AB90" s="47">
        <f t="shared" si="867"/>
        <v>-0.93</v>
      </c>
      <c r="AC90" s="47">
        <f t="shared" si="867"/>
        <v>0</v>
      </c>
      <c r="AD90" s="47">
        <f t="shared" si="867"/>
        <v>-0.6</v>
      </c>
      <c r="AE90" s="47">
        <f t="shared" si="867"/>
        <v>-0.6</v>
      </c>
      <c r="AF90" s="33">
        <f t="shared" ref="AF90:AX90" si="868">SUBTOTAL(9,AF86:AF89)</f>
        <v>0</v>
      </c>
      <c r="AG90" s="33">
        <f t="shared" si="868"/>
        <v>0</v>
      </c>
      <c r="AH90" s="33">
        <f t="shared" si="868"/>
        <v>0</v>
      </c>
      <c r="AI90" s="33">
        <f t="shared" si="868"/>
        <v>0</v>
      </c>
      <c r="AJ90" s="33">
        <f t="shared" si="868"/>
        <v>0</v>
      </c>
      <c r="AK90" s="33">
        <f t="shared" si="868"/>
        <v>0</v>
      </c>
      <c r="AL90" s="33">
        <f t="shared" si="868"/>
        <v>0</v>
      </c>
      <c r="AM90" s="33">
        <f t="shared" si="868"/>
        <v>0</v>
      </c>
      <c r="AN90" s="33">
        <f t="shared" si="868"/>
        <v>0</v>
      </c>
      <c r="AO90" s="33">
        <f t="shared" si="868"/>
        <v>0</v>
      </c>
      <c r="AP90" s="33">
        <f t="shared" si="868"/>
        <v>0</v>
      </c>
      <c r="AQ90" s="33">
        <f t="shared" si="868"/>
        <v>0</v>
      </c>
      <c r="AR90" s="33">
        <f t="shared" si="868"/>
        <v>26000</v>
      </c>
      <c r="AS90" s="33">
        <f t="shared" si="868"/>
        <v>240500</v>
      </c>
      <c r="AT90" s="33">
        <f t="shared" si="868"/>
        <v>0</v>
      </c>
      <c r="AU90" s="33">
        <f t="shared" si="868"/>
        <v>0</v>
      </c>
      <c r="AV90" s="47" t="e">
        <f t="shared" si="868"/>
        <v>#DIV/0!</v>
      </c>
      <c r="AW90" s="47" t="e">
        <f t="shared" si="868"/>
        <v>#DIV/0!</v>
      </c>
      <c r="AX90" s="47" t="e">
        <f t="shared" si="868"/>
        <v>#DIV/0!</v>
      </c>
      <c r="AY90"/>
      <c r="AZ90"/>
      <c r="BA90" s="33">
        <f t="shared" ref="BA90:BS90" si="869">SUBTOTAL(9,BA86:BA89)</f>
        <v>0</v>
      </c>
      <c r="BB90" s="33">
        <f t="shared" si="869"/>
        <v>0</v>
      </c>
      <c r="BC90" s="33">
        <f t="shared" si="869"/>
        <v>0</v>
      </c>
      <c r="BD90" s="33">
        <f t="shared" si="869"/>
        <v>0</v>
      </c>
      <c r="BE90" s="33">
        <f t="shared" si="869"/>
        <v>0</v>
      </c>
      <c r="BF90" s="33">
        <f t="shared" si="869"/>
        <v>0</v>
      </c>
      <c r="BG90" s="33">
        <f t="shared" si="869"/>
        <v>0</v>
      </c>
      <c r="BH90" s="33">
        <f t="shared" si="869"/>
        <v>0</v>
      </c>
      <c r="BI90" s="33">
        <f t="shared" si="869"/>
        <v>0</v>
      </c>
      <c r="BJ90" s="33">
        <f t="shared" si="869"/>
        <v>0</v>
      </c>
      <c r="BK90" s="33">
        <f t="shared" si="869"/>
        <v>0</v>
      </c>
      <c r="BL90" s="33">
        <f t="shared" si="869"/>
        <v>0</v>
      </c>
      <c r="BM90" s="33">
        <f t="shared" si="869"/>
        <v>0</v>
      </c>
      <c r="BN90" s="33">
        <f t="shared" si="869"/>
        <v>0</v>
      </c>
      <c r="BO90" s="33">
        <f t="shared" si="869"/>
        <v>0</v>
      </c>
      <c r="BP90" s="33">
        <f t="shared" si="869"/>
        <v>0</v>
      </c>
      <c r="BQ90" s="47" t="e">
        <f t="shared" si="869"/>
        <v>#DIV/0!</v>
      </c>
      <c r="BR90" s="47" t="e">
        <f t="shared" si="869"/>
        <v>#DIV/0!</v>
      </c>
      <c r="BS90" s="47" t="e">
        <f t="shared" si="869"/>
        <v>#DIV/0!</v>
      </c>
      <c r="BT90" s="33">
        <f t="shared" ref="BT90:CL90" si="870">SUBTOTAL(9,BT86:BT89)</f>
        <v>340000</v>
      </c>
      <c r="BU90" s="33">
        <f t="shared" si="870"/>
        <v>0</v>
      </c>
      <c r="BV90" s="33">
        <f t="shared" si="870"/>
        <v>0</v>
      </c>
      <c r="BW90" s="33">
        <f t="shared" si="870"/>
        <v>0</v>
      </c>
      <c r="BX90" s="33">
        <f t="shared" si="870"/>
        <v>0</v>
      </c>
      <c r="BY90" s="33">
        <f t="shared" si="870"/>
        <v>0</v>
      </c>
      <c r="BZ90" s="33">
        <f t="shared" si="870"/>
        <v>0</v>
      </c>
      <c r="CA90" s="33">
        <f t="shared" si="870"/>
        <v>0</v>
      </c>
      <c r="CB90" s="33">
        <f t="shared" si="870"/>
        <v>340000</v>
      </c>
      <c r="CC90" s="33">
        <f t="shared" si="870"/>
        <v>0</v>
      </c>
      <c r="CD90" s="33">
        <f t="shared" si="870"/>
        <v>0</v>
      </c>
      <c r="CE90" s="33">
        <f t="shared" si="870"/>
        <v>0</v>
      </c>
      <c r="CF90" s="33">
        <f t="shared" si="870"/>
        <v>0</v>
      </c>
      <c r="CG90" s="33">
        <f t="shared" si="870"/>
        <v>0</v>
      </c>
      <c r="CH90" s="33">
        <f t="shared" si="870"/>
        <v>0</v>
      </c>
      <c r="CI90" s="33">
        <f t="shared" si="870"/>
        <v>0</v>
      </c>
      <c r="CJ90" s="60" t="e">
        <f t="shared" si="870"/>
        <v>#DIV/0!</v>
      </c>
      <c r="CK90" s="60" t="e">
        <f t="shared" si="870"/>
        <v>#DIV/0!</v>
      </c>
      <c r="CL90" s="60" t="e">
        <f t="shared" si="870"/>
        <v>#DIV/0!</v>
      </c>
      <c r="CM90" s="33">
        <f t="shared" ref="CM90:DE90" si="871">SUBTOTAL(9,CM86:CM89)</f>
        <v>340000</v>
      </c>
      <c r="CN90" s="33">
        <f t="shared" si="871"/>
        <v>0</v>
      </c>
      <c r="CO90" s="33">
        <f t="shared" si="871"/>
        <v>0</v>
      </c>
      <c r="CP90" s="33">
        <f t="shared" si="871"/>
        <v>0</v>
      </c>
      <c r="CQ90" s="33">
        <f t="shared" si="871"/>
        <v>0</v>
      </c>
      <c r="CR90" s="33">
        <f t="shared" si="871"/>
        <v>0</v>
      </c>
      <c r="CS90" s="33">
        <f t="shared" si="871"/>
        <v>0</v>
      </c>
      <c r="CT90" s="33">
        <f t="shared" si="871"/>
        <v>0</v>
      </c>
      <c r="CU90" s="33">
        <f t="shared" si="871"/>
        <v>340000</v>
      </c>
      <c r="CV90" s="33">
        <f t="shared" si="871"/>
        <v>0</v>
      </c>
      <c r="CW90" s="33">
        <f t="shared" si="871"/>
        <v>0</v>
      </c>
      <c r="CX90" s="33">
        <f t="shared" si="871"/>
        <v>0</v>
      </c>
      <c r="CY90" s="33">
        <f t="shared" si="871"/>
        <v>0</v>
      </c>
      <c r="CZ90" s="33">
        <f t="shared" si="871"/>
        <v>0</v>
      </c>
      <c r="DA90" s="33">
        <f t="shared" si="871"/>
        <v>150280</v>
      </c>
      <c r="DB90" s="33">
        <f t="shared" si="871"/>
        <v>78133</v>
      </c>
      <c r="DC90" s="60">
        <f t="shared" si="871"/>
        <v>0</v>
      </c>
      <c r="DD90" s="60">
        <f t="shared" si="871"/>
        <v>0</v>
      </c>
      <c r="DE90" s="60">
        <f t="shared" si="871"/>
        <v>0</v>
      </c>
      <c r="DF90" s="33">
        <f t="shared" ref="DF90:DX90" si="872">SUBTOTAL(9,DF86:DF89)</f>
        <v>0</v>
      </c>
      <c r="DG90" s="33">
        <f t="shared" si="872"/>
        <v>0</v>
      </c>
      <c r="DH90" s="33">
        <f t="shared" si="872"/>
        <v>0</v>
      </c>
      <c r="DI90" s="33">
        <f t="shared" si="872"/>
        <v>0</v>
      </c>
      <c r="DJ90" s="33">
        <f t="shared" si="872"/>
        <v>0</v>
      </c>
      <c r="DK90" s="33">
        <f t="shared" si="872"/>
        <v>0</v>
      </c>
      <c r="DL90" s="33">
        <f t="shared" si="872"/>
        <v>0</v>
      </c>
      <c r="DM90" s="33">
        <f t="shared" si="872"/>
        <v>0</v>
      </c>
      <c r="DN90" s="33">
        <f t="shared" si="872"/>
        <v>0</v>
      </c>
      <c r="DO90" s="33">
        <f t="shared" si="872"/>
        <v>0</v>
      </c>
      <c r="DP90" s="33">
        <f t="shared" si="872"/>
        <v>0</v>
      </c>
      <c r="DQ90" s="33">
        <f t="shared" si="872"/>
        <v>0</v>
      </c>
      <c r="DR90" s="33">
        <f t="shared" si="872"/>
        <v>0</v>
      </c>
      <c r="DS90" s="33">
        <f t="shared" si="872"/>
        <v>0</v>
      </c>
      <c r="DT90" s="33">
        <f t="shared" si="872"/>
        <v>0</v>
      </c>
      <c r="DU90" s="33">
        <f t="shared" si="872"/>
        <v>0</v>
      </c>
      <c r="DV90" s="60" t="e">
        <f t="shared" si="872"/>
        <v>#DIV/0!</v>
      </c>
      <c r="DW90" s="60" t="e">
        <f t="shared" si="872"/>
        <v>#DIV/0!</v>
      </c>
      <c r="DX90" s="60" t="e">
        <f t="shared" si="872"/>
        <v>#DIV/0!</v>
      </c>
      <c r="DY90" s="33">
        <f t="shared" ref="DY90:EQ90" si="873">SUBTOTAL(9,DY86:DY89)</f>
        <v>0</v>
      </c>
      <c r="DZ90" s="33">
        <f t="shared" si="873"/>
        <v>0</v>
      </c>
      <c r="EA90" s="33">
        <f t="shared" si="873"/>
        <v>0</v>
      </c>
      <c r="EB90" s="33">
        <f t="shared" si="873"/>
        <v>0</v>
      </c>
      <c r="EC90" s="33">
        <f t="shared" si="873"/>
        <v>0</v>
      </c>
      <c r="ED90" s="33">
        <f t="shared" si="873"/>
        <v>0</v>
      </c>
      <c r="EE90" s="33">
        <f t="shared" si="873"/>
        <v>0</v>
      </c>
      <c r="EF90" s="33">
        <f t="shared" si="873"/>
        <v>0</v>
      </c>
      <c r="EG90" s="33">
        <f t="shared" si="873"/>
        <v>0</v>
      </c>
      <c r="EH90" s="33">
        <f t="shared" si="873"/>
        <v>0</v>
      </c>
      <c r="EI90" s="33">
        <f t="shared" si="873"/>
        <v>0</v>
      </c>
      <c r="EJ90" s="33">
        <f t="shared" si="873"/>
        <v>0</v>
      </c>
      <c r="EK90" s="33">
        <f t="shared" si="873"/>
        <v>0</v>
      </c>
      <c r="EL90" s="33">
        <f t="shared" si="873"/>
        <v>0</v>
      </c>
      <c r="EM90" s="33">
        <f t="shared" si="873"/>
        <v>0</v>
      </c>
      <c r="EN90" s="33">
        <f t="shared" si="873"/>
        <v>0</v>
      </c>
      <c r="EO90" s="60" t="e">
        <f t="shared" si="873"/>
        <v>#DIV/0!</v>
      </c>
      <c r="EP90" s="60" t="e">
        <f t="shared" si="873"/>
        <v>#DIV/0!</v>
      </c>
      <c r="EQ90" s="60" t="e">
        <f t="shared" si="873"/>
        <v>#DIV/0!</v>
      </c>
    </row>
    <row r="91" spans="1:147" x14ac:dyDescent="0.25">
      <c r="A91" s="25">
        <v>1429</v>
      </c>
      <c r="B91" s="6">
        <v>600019713</v>
      </c>
      <c r="C91" s="26">
        <v>673731</v>
      </c>
      <c r="D91" s="27" t="s">
        <v>40</v>
      </c>
      <c r="E91" s="6">
        <v>3122</v>
      </c>
      <c r="F91" s="6" t="s">
        <v>18</v>
      </c>
      <c r="G91" s="6" t="s">
        <v>19</v>
      </c>
      <c r="H91" s="40">
        <f t="shared" ref="H91:H98" si="874">I91+P91</f>
        <v>914395</v>
      </c>
      <c r="I91" s="40">
        <f t="shared" ref="I91:I98" si="875">K91+L91+M91+N91+O91</f>
        <v>869395</v>
      </c>
      <c r="J91" s="5">
        <v>30</v>
      </c>
      <c r="K91" s="9">
        <v>790800</v>
      </c>
      <c r="L91" s="9"/>
      <c r="M91" s="9">
        <v>78595</v>
      </c>
      <c r="N91" s="9"/>
      <c r="O91" s="9"/>
      <c r="P91" s="40">
        <f t="shared" ref="P91:P98" si="876">Q91+R91+S91</f>
        <v>45000</v>
      </c>
      <c r="Q91" s="9"/>
      <c r="R91" s="9">
        <v>45000</v>
      </c>
      <c r="S91" s="9"/>
      <c r="T91" s="68">
        <f t="shared" ref="T91:T98" si="877">(L91+M91+N91)*-1</f>
        <v>-78595</v>
      </c>
      <c r="U91" s="68">
        <f t="shared" ref="U91:U98" si="878">(Q91+R91)*-1</f>
        <v>-45000</v>
      </c>
      <c r="V91" s="9">
        <f t="shared" ref="V91:W98" si="879">ROUND(T91*0.65,0)</f>
        <v>-51087</v>
      </c>
      <c r="W91" s="9">
        <f t="shared" si="879"/>
        <v>-29250</v>
      </c>
      <c r="X91" s="9">
        <v>55392</v>
      </c>
      <c r="Y91" s="9">
        <v>29600</v>
      </c>
      <c r="Z91" s="73">
        <f t="shared" ref="Z91:Z98" si="880">IF(T91=0,0,ROUND((T91+L91)/X91/12,2))</f>
        <v>-0.12</v>
      </c>
      <c r="AA91" s="73">
        <f t="shared" ref="AA91:AA98" si="881">IF(U91=0,0,ROUND((U91+Q91)/Y91/12,2))</f>
        <v>-0.13</v>
      </c>
      <c r="AB91" s="73">
        <f t="shared" ref="AB91:AB98" si="882">Z91+AA91</f>
        <v>-0.25</v>
      </c>
      <c r="AC91" s="73">
        <f t="shared" ref="AC91:AC98" si="883">ROUND(Z91*0.65,2)</f>
        <v>-0.08</v>
      </c>
      <c r="AD91" s="73">
        <f t="shared" ref="AD91:AD98" si="884">ROUND(AA91*0.65,2)</f>
        <v>-0.08</v>
      </c>
      <c r="AE91" s="46">
        <f t="shared" ref="AE91:AE98" si="885">AC91+AD91</f>
        <v>-0.16</v>
      </c>
      <c r="AF91" s="40">
        <f t="shared" ref="AF91:AF98" si="886">AG91+AN91</f>
        <v>0</v>
      </c>
      <c r="AG91" s="40">
        <f t="shared" ref="AG91:AG98" si="887">AI91+AJ91+AK91+AL91+AM91</f>
        <v>0</v>
      </c>
      <c r="AH91" s="5"/>
      <c r="AI91" s="9"/>
      <c r="AJ91" s="9"/>
      <c r="AK91" s="9"/>
      <c r="AL91" s="9"/>
      <c r="AM91" s="9"/>
      <c r="AN91" s="40">
        <f t="shared" ref="AN91:AN98" si="888">AO91+AP91+AQ91</f>
        <v>0</v>
      </c>
      <c r="AO91" s="9"/>
      <c r="AP91" s="9"/>
      <c r="AQ91" s="9"/>
      <c r="AR91" s="85">
        <f t="shared" ref="AR91:AR98" si="889">((AL91+AK91+AJ91)-((V91)*-1))*-1</f>
        <v>51087</v>
      </c>
      <c r="AS91" s="85">
        <f t="shared" ref="AS91:AS98" si="890">((AO91+AP91)-((W91)*-1))*-1</f>
        <v>29250</v>
      </c>
      <c r="AT91" s="9"/>
      <c r="AU91" s="9"/>
      <c r="AV91" s="90" t="e">
        <f t="shared" ref="AV91:AV98" si="891">ROUND((AY91/AT91/10)+(AC91),2)*-1</f>
        <v>#DIV/0!</v>
      </c>
      <c r="AW91" s="90" t="e">
        <f t="shared" ref="AW91:AW98" si="892">ROUND((AZ91/AU91/10)+AD91,2)*-1</f>
        <v>#DIV/0!</v>
      </c>
      <c r="AX91" s="90" t="e">
        <f t="shared" ref="AX91:AX98" si="893">AV91+AW91</f>
        <v>#DIV/0!</v>
      </c>
      <c r="AY91" s="92">
        <f t="shared" ref="AY91:AY98" si="894">AK91+AL91</f>
        <v>0</v>
      </c>
      <c r="AZ91" s="92">
        <f t="shared" ref="AZ91:AZ98" si="895">AP91</f>
        <v>0</v>
      </c>
      <c r="BA91" s="93">
        <f t="shared" ref="BA91:BA98" si="896">BB91+BI91</f>
        <v>0</v>
      </c>
      <c r="BB91" s="93">
        <f t="shared" ref="BB91:BB98" si="897">BD91+BE91+BF91+BG91+BH91</f>
        <v>0</v>
      </c>
      <c r="BC91" s="94"/>
      <c r="BD91" s="85"/>
      <c r="BE91" s="85"/>
      <c r="BF91" s="85"/>
      <c r="BG91" s="85"/>
      <c r="BH91" s="85"/>
      <c r="BI91" s="93">
        <f t="shared" ref="BI91:BI98" si="898">BJ91+BK91+BL91</f>
        <v>0</v>
      </c>
      <c r="BJ91" s="85"/>
      <c r="BK91" s="85"/>
      <c r="BL91" s="85"/>
      <c r="BM91" s="85">
        <f t="shared" ref="BM91:BM98" si="899">(BE91+BF91+BG91)-(AJ91+AK91+AL91)</f>
        <v>0</v>
      </c>
      <c r="BN91" s="85">
        <f t="shared" ref="BN91:BN98" si="900">(BJ91+BK91)-(AO91+AP91)</f>
        <v>0</v>
      </c>
      <c r="BO91" s="9"/>
      <c r="BP91" s="9"/>
      <c r="BQ91" s="90" t="e">
        <f t="shared" ref="BQ91:BQ98" si="901">ROUND(((BF91+BG91)-(AK91+AL91))/BO91/10,2)*-1</f>
        <v>#DIV/0!</v>
      </c>
      <c r="BR91" s="90" t="e">
        <f t="shared" ref="BR91:BR98" si="902">ROUND(((BK91-AP91)/BP91/10),2)*-1</f>
        <v>#DIV/0!</v>
      </c>
      <c r="BS91" s="90" t="e">
        <f t="shared" ref="BS91:BS98" si="903">BQ91+BR91</f>
        <v>#DIV/0!</v>
      </c>
      <c r="BT91" s="93">
        <f t="shared" ref="BT91:BT98" si="904">BU91+CB91</f>
        <v>0</v>
      </c>
      <c r="BU91" s="93">
        <f t="shared" ref="BU91:BU98" si="905">BW91+BX91+BY91+BZ91+CA91</f>
        <v>0</v>
      </c>
      <c r="BV91" s="94"/>
      <c r="BW91" s="85"/>
      <c r="BX91" s="85"/>
      <c r="BY91" s="85"/>
      <c r="BZ91" s="85"/>
      <c r="CA91" s="85"/>
      <c r="CB91" s="93">
        <f t="shared" ref="CB91:CB98" si="906">CC91+CD91+CE91</f>
        <v>0</v>
      </c>
      <c r="CC91" s="85"/>
      <c r="CD91" s="85"/>
      <c r="CE91" s="85"/>
      <c r="CF91" s="85">
        <f t="shared" ref="CF91:CF98" si="907">(BX91+BY91+BZ91)-(BE91+BF91+BG91)</f>
        <v>0</v>
      </c>
      <c r="CG91" s="85">
        <f t="shared" ref="CG91:CG98" si="908">(CC91+CD91)-(BJ91+BK91)</f>
        <v>0</v>
      </c>
      <c r="CH91" s="9"/>
      <c r="CI91" s="9"/>
      <c r="CJ91" s="96" t="e">
        <f t="shared" ref="CJ91:CJ98" si="909">ROUND(((BY91+BZ91)-(BF91+BG91))/CH91/10,2)*-1</f>
        <v>#DIV/0!</v>
      </c>
      <c r="CK91" s="96" t="e">
        <f t="shared" ref="CK91:CK98" si="910">ROUND(((CD91-BK91)/CI91/10),2)*-1</f>
        <v>#DIV/0!</v>
      </c>
      <c r="CL91" s="96" t="e">
        <f t="shared" ref="CL91:CL98" si="911">CJ91+CK91</f>
        <v>#DIV/0!</v>
      </c>
      <c r="CM91" s="93">
        <f t="shared" ref="CM91:CM98" si="912">CN91+CU91</f>
        <v>0</v>
      </c>
      <c r="CN91" s="93">
        <f t="shared" ref="CN91:CN98" si="913">CP91+CQ91+CR91+CS91+CT91</f>
        <v>0</v>
      </c>
      <c r="CO91" s="94"/>
      <c r="CP91" s="85"/>
      <c r="CQ91" s="85"/>
      <c r="CR91" s="85"/>
      <c r="CS91" s="85"/>
      <c r="CT91" s="85"/>
      <c r="CU91" s="93">
        <f t="shared" ref="CU91:CU98" si="914">CV91+CW91+CX91</f>
        <v>0</v>
      </c>
      <c r="CV91" s="85"/>
      <c r="CW91" s="85"/>
      <c r="CX91" s="85"/>
      <c r="CY91" s="85">
        <f t="shared" ref="CY91:CY98" si="915">(CQ91+CR91+CS91)-(BX91+BY91+BZ91)</f>
        <v>0</v>
      </c>
      <c r="CZ91" s="85">
        <f t="shared" ref="CZ91:CZ98" si="916">(CV91+CW91)-(CC91+CD91)</f>
        <v>0</v>
      </c>
      <c r="DA91" s="9">
        <v>56067</v>
      </c>
      <c r="DB91" s="9">
        <v>27130</v>
      </c>
      <c r="DC91" s="96">
        <f t="shared" ref="DC91" si="917">ROUND(((CR91+CS91)-(BY91+BZ91))/DA91/10,2)*-1</f>
        <v>0</v>
      </c>
      <c r="DD91" s="96">
        <f t="shared" ref="DD91" si="918">ROUND(((CW91-CD91)/DB91/10),2)*-1</f>
        <v>0</v>
      </c>
      <c r="DE91" s="96">
        <f t="shared" ref="DE91:DE98" si="919">DC91+DD91</f>
        <v>0</v>
      </c>
      <c r="DF91" s="93">
        <f t="shared" ref="DF91:DF98" si="920">DG91+DN91</f>
        <v>0</v>
      </c>
      <c r="DG91" s="93">
        <f t="shared" ref="DG91:DG98" si="921">DI91+DJ91+DK91+DL91+DM91</f>
        <v>0</v>
      </c>
      <c r="DH91" s="94"/>
      <c r="DI91" s="85"/>
      <c r="DJ91" s="85"/>
      <c r="DK91" s="85"/>
      <c r="DL91" s="85"/>
      <c r="DM91" s="85"/>
      <c r="DN91" s="93">
        <f t="shared" ref="DN91:DN98" si="922">DO91+DP91+DQ91</f>
        <v>0</v>
      </c>
      <c r="DO91" s="85"/>
      <c r="DP91" s="85"/>
      <c r="DQ91" s="85"/>
      <c r="DR91" s="85">
        <f t="shared" ref="DR91:DR98" si="923">(DJ91+DK91+DL91)-(CQ91+CR91+CS91)</f>
        <v>0</v>
      </c>
      <c r="DS91" s="85">
        <f t="shared" ref="DS91:DS98" si="924">(DO91+DP91)-(CV91+CW91)</f>
        <v>0</v>
      </c>
      <c r="DT91" s="9"/>
      <c r="DU91" s="9"/>
      <c r="DV91" s="96" t="e">
        <f t="shared" ref="DV91" si="925">ROUND(((DK91+DL91)-(CR91+CS91))/DT91/10,2)*-1</f>
        <v>#DIV/0!</v>
      </c>
      <c r="DW91" s="96" t="e">
        <f t="shared" ref="DW91" si="926">ROUND(((DP91-CW91)/DU91/10),2)*-1</f>
        <v>#DIV/0!</v>
      </c>
      <c r="DX91" s="96" t="e">
        <f t="shared" ref="DX91:DX98" si="927">DV91+DW91</f>
        <v>#DIV/0!</v>
      </c>
      <c r="DY91" s="93">
        <f t="shared" ref="DY91:DY98" si="928">DZ91+EG91</f>
        <v>0</v>
      </c>
      <c r="DZ91" s="93">
        <f t="shared" ref="DZ91:DZ98" si="929">EB91+EC91+ED91+EE91+EF91</f>
        <v>0</v>
      </c>
      <c r="EA91" s="94"/>
      <c r="EB91" s="85"/>
      <c r="EC91" s="85"/>
      <c r="ED91" s="85"/>
      <c r="EE91" s="85"/>
      <c r="EF91" s="85"/>
      <c r="EG91" s="93">
        <f t="shared" si="814"/>
        <v>0</v>
      </c>
      <c r="EH91" s="85"/>
      <c r="EI91" s="85"/>
      <c r="EJ91" s="85"/>
      <c r="EK91" s="85">
        <f t="shared" ref="EK91:EK98" si="930">(EC91+ED91+EE91)-(DJ91+DK91+DL91)</f>
        <v>0</v>
      </c>
      <c r="EL91" s="85">
        <f t="shared" ref="EL91:EL98" si="931">(EH91+EI91)-(DO91+DP91)</f>
        <v>0</v>
      </c>
      <c r="EM91" s="9"/>
      <c r="EN91" s="9"/>
      <c r="EO91" s="96" t="e">
        <f t="shared" ref="EO91" si="932">ROUND(((ED91+EE91)-(DK91+DL91))/EM91/10,2)*-1</f>
        <v>#DIV/0!</v>
      </c>
      <c r="EP91" s="96" t="e">
        <f t="shared" ref="EP91" si="933">ROUND(((EI91-DP91)/EN91/10),2)*-1</f>
        <v>#DIV/0!</v>
      </c>
      <c r="EQ91" s="96" t="e">
        <f t="shared" ref="EQ91:EQ98" si="934">EO91+EP91</f>
        <v>#DIV/0!</v>
      </c>
    </row>
    <row r="92" spans="1:147" x14ac:dyDescent="0.25">
      <c r="A92" s="5">
        <v>1429</v>
      </c>
      <c r="B92" s="2">
        <v>600019713</v>
      </c>
      <c r="C92" s="7">
        <v>673731</v>
      </c>
      <c r="D92" s="8" t="s">
        <v>40</v>
      </c>
      <c r="E92" s="19">
        <v>3122</v>
      </c>
      <c r="F92" s="19" t="s">
        <v>109</v>
      </c>
      <c r="G92" s="19" t="s">
        <v>95</v>
      </c>
      <c r="H92" s="40">
        <f t="shared" si="874"/>
        <v>0</v>
      </c>
      <c r="I92" s="40">
        <f t="shared" si="875"/>
        <v>0</v>
      </c>
      <c r="J92" s="5"/>
      <c r="K92" s="9"/>
      <c r="L92" s="9"/>
      <c r="M92" s="9"/>
      <c r="N92" s="9"/>
      <c r="O92" s="9"/>
      <c r="P92" s="40">
        <f t="shared" si="876"/>
        <v>0</v>
      </c>
      <c r="Q92" s="9"/>
      <c r="R92" s="9"/>
      <c r="S92" s="9"/>
      <c r="T92" s="68">
        <f t="shared" si="877"/>
        <v>0</v>
      </c>
      <c r="U92" s="68">
        <f t="shared" si="878"/>
        <v>0</v>
      </c>
      <c r="V92" s="9">
        <f t="shared" si="879"/>
        <v>0</v>
      </c>
      <c r="W92" s="9">
        <f t="shared" si="879"/>
        <v>0</v>
      </c>
      <c r="X92" s="45" t="s">
        <v>219</v>
      </c>
      <c r="Y92" s="45" t="s">
        <v>219</v>
      </c>
      <c r="Z92" s="73">
        <f t="shared" si="880"/>
        <v>0</v>
      </c>
      <c r="AA92" s="73">
        <f t="shared" si="881"/>
        <v>0</v>
      </c>
      <c r="AB92" s="73">
        <f t="shared" si="882"/>
        <v>0</v>
      </c>
      <c r="AC92" s="73">
        <f t="shared" si="883"/>
        <v>0</v>
      </c>
      <c r="AD92" s="73">
        <f t="shared" si="884"/>
        <v>0</v>
      </c>
      <c r="AE92" s="46">
        <f t="shared" si="885"/>
        <v>0</v>
      </c>
      <c r="AF92" s="40">
        <f t="shared" si="886"/>
        <v>0</v>
      </c>
      <c r="AG92" s="40">
        <f t="shared" si="887"/>
        <v>0</v>
      </c>
      <c r="AH92" s="5"/>
      <c r="AI92" s="9"/>
      <c r="AJ92" s="9"/>
      <c r="AK92" s="9"/>
      <c r="AL92" s="9"/>
      <c r="AM92" s="9"/>
      <c r="AN92" s="40">
        <f t="shared" si="888"/>
        <v>0</v>
      </c>
      <c r="AO92" s="9"/>
      <c r="AP92" s="9"/>
      <c r="AQ92" s="9"/>
      <c r="AR92" s="85">
        <f t="shared" si="889"/>
        <v>0</v>
      </c>
      <c r="AS92" s="85">
        <f t="shared" si="890"/>
        <v>0</v>
      </c>
      <c r="AT92" s="45" t="s">
        <v>219</v>
      </c>
      <c r="AU92" s="45" t="s">
        <v>219</v>
      </c>
      <c r="AV92" s="90">
        <v>0</v>
      </c>
      <c r="AW92" s="90">
        <v>0</v>
      </c>
      <c r="AX92" s="90">
        <f t="shared" si="893"/>
        <v>0</v>
      </c>
      <c r="AY92" s="92">
        <f t="shared" si="894"/>
        <v>0</v>
      </c>
      <c r="AZ92" s="92">
        <f t="shared" si="895"/>
        <v>0</v>
      </c>
      <c r="BA92" s="93">
        <f t="shared" si="896"/>
        <v>0</v>
      </c>
      <c r="BB92" s="93">
        <f t="shared" si="897"/>
        <v>0</v>
      </c>
      <c r="BC92" s="94"/>
      <c r="BD92" s="85"/>
      <c r="BE92" s="85"/>
      <c r="BF92" s="85"/>
      <c r="BG92" s="85"/>
      <c r="BH92" s="85"/>
      <c r="BI92" s="93">
        <f t="shared" si="898"/>
        <v>0</v>
      </c>
      <c r="BJ92" s="85"/>
      <c r="BK92" s="85"/>
      <c r="BL92" s="85"/>
      <c r="BM92" s="85">
        <f t="shared" si="899"/>
        <v>0</v>
      </c>
      <c r="BN92" s="85">
        <f t="shared" si="900"/>
        <v>0</v>
      </c>
      <c r="BO92" s="45" t="s">
        <v>219</v>
      </c>
      <c r="BP92" s="45" t="s">
        <v>219</v>
      </c>
      <c r="BQ92" s="90">
        <v>0</v>
      </c>
      <c r="BR92" s="90">
        <v>0</v>
      </c>
      <c r="BS92" s="90">
        <f t="shared" si="903"/>
        <v>0</v>
      </c>
      <c r="BT92" s="93">
        <f t="shared" si="904"/>
        <v>0</v>
      </c>
      <c r="BU92" s="93">
        <f t="shared" si="905"/>
        <v>0</v>
      </c>
      <c r="BV92" s="94"/>
      <c r="BW92" s="85"/>
      <c r="BX92" s="85"/>
      <c r="BY92" s="85"/>
      <c r="BZ92" s="85"/>
      <c r="CA92" s="85"/>
      <c r="CB92" s="93">
        <f t="shared" si="906"/>
        <v>0</v>
      </c>
      <c r="CC92" s="85"/>
      <c r="CD92" s="85"/>
      <c r="CE92" s="85"/>
      <c r="CF92" s="85">
        <f t="shared" si="907"/>
        <v>0</v>
      </c>
      <c r="CG92" s="85">
        <f t="shared" si="908"/>
        <v>0</v>
      </c>
      <c r="CH92" s="45" t="s">
        <v>219</v>
      </c>
      <c r="CI92" s="45" t="s">
        <v>219</v>
      </c>
      <c r="CJ92" s="96">
        <v>0</v>
      </c>
      <c r="CK92" s="96">
        <v>0</v>
      </c>
      <c r="CL92" s="96">
        <f t="shared" si="911"/>
        <v>0</v>
      </c>
      <c r="CM92" s="93">
        <f t="shared" si="912"/>
        <v>0</v>
      </c>
      <c r="CN92" s="93">
        <f t="shared" si="913"/>
        <v>0</v>
      </c>
      <c r="CO92" s="94"/>
      <c r="CP92" s="85"/>
      <c r="CQ92" s="85"/>
      <c r="CR92" s="85"/>
      <c r="CS92" s="85"/>
      <c r="CT92" s="85"/>
      <c r="CU92" s="93">
        <f t="shared" si="914"/>
        <v>0</v>
      </c>
      <c r="CV92" s="85"/>
      <c r="CW92" s="85"/>
      <c r="CX92" s="85"/>
      <c r="CY92" s="85">
        <f t="shared" si="915"/>
        <v>0</v>
      </c>
      <c r="CZ92" s="85">
        <f t="shared" si="916"/>
        <v>0</v>
      </c>
      <c r="DA92" s="45" t="s">
        <v>219</v>
      </c>
      <c r="DB92" s="45" t="s">
        <v>219</v>
      </c>
      <c r="DC92" s="96">
        <v>0</v>
      </c>
      <c r="DD92" s="96">
        <v>0</v>
      </c>
      <c r="DE92" s="96">
        <f t="shared" si="919"/>
        <v>0</v>
      </c>
      <c r="DF92" s="93">
        <f t="shared" si="920"/>
        <v>0</v>
      </c>
      <c r="DG92" s="93">
        <f t="shared" si="921"/>
        <v>0</v>
      </c>
      <c r="DH92" s="94"/>
      <c r="DI92" s="85"/>
      <c r="DJ92" s="85"/>
      <c r="DK92" s="85"/>
      <c r="DL92" s="85"/>
      <c r="DM92" s="85"/>
      <c r="DN92" s="93">
        <f t="shared" si="922"/>
        <v>0</v>
      </c>
      <c r="DO92" s="85"/>
      <c r="DP92" s="85"/>
      <c r="DQ92" s="85"/>
      <c r="DR92" s="85">
        <f t="shared" si="923"/>
        <v>0</v>
      </c>
      <c r="DS92" s="85">
        <f t="shared" si="924"/>
        <v>0</v>
      </c>
      <c r="DT92" s="45" t="s">
        <v>219</v>
      </c>
      <c r="DU92" s="45" t="s">
        <v>219</v>
      </c>
      <c r="DV92" s="96">
        <v>0</v>
      </c>
      <c r="DW92" s="96">
        <v>0</v>
      </c>
      <c r="DX92" s="96">
        <f t="shared" si="927"/>
        <v>0</v>
      </c>
      <c r="DY92" s="93">
        <f t="shared" si="928"/>
        <v>0</v>
      </c>
      <c r="DZ92" s="93">
        <f t="shared" si="929"/>
        <v>0</v>
      </c>
      <c r="EA92" s="94"/>
      <c r="EB92" s="85"/>
      <c r="EC92" s="85"/>
      <c r="ED92" s="85"/>
      <c r="EE92" s="85"/>
      <c r="EF92" s="85"/>
      <c r="EG92" s="93">
        <f t="shared" si="814"/>
        <v>0</v>
      </c>
      <c r="EH92" s="85"/>
      <c r="EI92" s="85"/>
      <c r="EJ92" s="85"/>
      <c r="EK92" s="85">
        <f t="shared" si="930"/>
        <v>0</v>
      </c>
      <c r="EL92" s="85">
        <f t="shared" si="931"/>
        <v>0</v>
      </c>
      <c r="EM92" s="45" t="s">
        <v>219</v>
      </c>
      <c r="EN92" s="45" t="s">
        <v>219</v>
      </c>
      <c r="EO92" s="96">
        <v>0</v>
      </c>
      <c r="EP92" s="96">
        <v>0</v>
      </c>
      <c r="EQ92" s="96">
        <f t="shared" si="934"/>
        <v>0</v>
      </c>
    </row>
    <row r="93" spans="1:147" x14ac:dyDescent="0.25">
      <c r="A93" s="5">
        <v>1429</v>
      </c>
      <c r="B93" s="2">
        <v>600019713</v>
      </c>
      <c r="C93" s="7">
        <v>673731</v>
      </c>
      <c r="D93" s="8" t="s">
        <v>40</v>
      </c>
      <c r="E93" s="2">
        <v>3141</v>
      </c>
      <c r="F93" s="2" t="s">
        <v>20</v>
      </c>
      <c r="G93" s="7" t="s">
        <v>95</v>
      </c>
      <c r="H93" s="40">
        <f t="shared" si="874"/>
        <v>0</v>
      </c>
      <c r="I93" s="40">
        <f t="shared" si="875"/>
        <v>0</v>
      </c>
      <c r="J93" s="5"/>
      <c r="K93" s="9"/>
      <c r="L93" s="9"/>
      <c r="M93" s="9"/>
      <c r="N93" s="9"/>
      <c r="O93" s="9"/>
      <c r="P93" s="40">
        <f t="shared" si="876"/>
        <v>0</v>
      </c>
      <c r="Q93" s="9"/>
      <c r="R93" s="9"/>
      <c r="S93" s="9"/>
      <c r="T93" s="68">
        <f t="shared" si="877"/>
        <v>0</v>
      </c>
      <c r="U93" s="68">
        <f t="shared" si="878"/>
        <v>0</v>
      </c>
      <c r="V93" s="9">
        <f t="shared" si="879"/>
        <v>0</v>
      </c>
      <c r="W93" s="9">
        <f t="shared" si="879"/>
        <v>0</v>
      </c>
      <c r="X93" s="45" t="s">
        <v>219</v>
      </c>
      <c r="Y93" s="9">
        <v>25931</v>
      </c>
      <c r="Z93" s="73">
        <f t="shared" si="880"/>
        <v>0</v>
      </c>
      <c r="AA93" s="73">
        <f t="shared" si="881"/>
        <v>0</v>
      </c>
      <c r="AB93" s="73">
        <f t="shared" si="882"/>
        <v>0</v>
      </c>
      <c r="AC93" s="73">
        <f t="shared" si="883"/>
        <v>0</v>
      </c>
      <c r="AD93" s="73">
        <f t="shared" si="884"/>
        <v>0</v>
      </c>
      <c r="AE93" s="46">
        <f t="shared" si="885"/>
        <v>0</v>
      </c>
      <c r="AF93" s="40">
        <f t="shared" si="886"/>
        <v>0</v>
      </c>
      <c r="AG93" s="40">
        <f t="shared" si="887"/>
        <v>0</v>
      </c>
      <c r="AH93" s="5"/>
      <c r="AI93" s="9"/>
      <c r="AJ93" s="9"/>
      <c r="AK93" s="9"/>
      <c r="AL93" s="9"/>
      <c r="AM93" s="9"/>
      <c r="AN93" s="40">
        <f t="shared" si="888"/>
        <v>0</v>
      </c>
      <c r="AO93" s="9"/>
      <c r="AP93" s="9"/>
      <c r="AQ93" s="9"/>
      <c r="AR93" s="85">
        <f t="shared" si="889"/>
        <v>0</v>
      </c>
      <c r="AS93" s="85">
        <f t="shared" si="890"/>
        <v>0</v>
      </c>
      <c r="AT93" s="45" t="s">
        <v>219</v>
      </c>
      <c r="AU93" s="9"/>
      <c r="AV93" s="90">
        <v>0</v>
      </c>
      <c r="AW93" s="90" t="e">
        <f t="shared" si="892"/>
        <v>#DIV/0!</v>
      </c>
      <c r="AX93" s="90" t="e">
        <f t="shared" si="893"/>
        <v>#DIV/0!</v>
      </c>
      <c r="AY93" s="92">
        <f t="shared" si="894"/>
        <v>0</v>
      </c>
      <c r="AZ93" s="92">
        <f t="shared" si="895"/>
        <v>0</v>
      </c>
      <c r="BA93" s="93">
        <f t="shared" si="896"/>
        <v>0</v>
      </c>
      <c r="BB93" s="93">
        <f t="shared" si="897"/>
        <v>0</v>
      </c>
      <c r="BC93" s="94"/>
      <c r="BD93" s="85"/>
      <c r="BE93" s="85"/>
      <c r="BF93" s="85"/>
      <c r="BG93" s="85"/>
      <c r="BH93" s="85"/>
      <c r="BI93" s="93">
        <f t="shared" si="898"/>
        <v>0</v>
      </c>
      <c r="BJ93" s="85"/>
      <c r="BK93" s="85"/>
      <c r="BL93" s="85"/>
      <c r="BM93" s="85">
        <f t="shared" si="899"/>
        <v>0</v>
      </c>
      <c r="BN93" s="85">
        <f t="shared" si="900"/>
        <v>0</v>
      </c>
      <c r="BO93" s="45" t="s">
        <v>219</v>
      </c>
      <c r="BP93" s="9"/>
      <c r="BQ93" s="90">
        <v>0</v>
      </c>
      <c r="BR93" s="90" t="e">
        <f t="shared" si="902"/>
        <v>#DIV/0!</v>
      </c>
      <c r="BS93" s="90" t="e">
        <f t="shared" si="903"/>
        <v>#DIV/0!</v>
      </c>
      <c r="BT93" s="93">
        <f t="shared" si="904"/>
        <v>0</v>
      </c>
      <c r="BU93" s="93">
        <f t="shared" si="905"/>
        <v>0</v>
      </c>
      <c r="BV93" s="94"/>
      <c r="BW93" s="85"/>
      <c r="BX93" s="85"/>
      <c r="BY93" s="85"/>
      <c r="BZ93" s="85"/>
      <c r="CA93" s="85"/>
      <c r="CB93" s="93">
        <f t="shared" si="906"/>
        <v>0</v>
      </c>
      <c r="CC93" s="85"/>
      <c r="CD93" s="85"/>
      <c r="CE93" s="85"/>
      <c r="CF93" s="85">
        <f t="shared" si="907"/>
        <v>0</v>
      </c>
      <c r="CG93" s="85">
        <f t="shared" si="908"/>
        <v>0</v>
      </c>
      <c r="CH93" s="45" t="s">
        <v>219</v>
      </c>
      <c r="CI93" s="9"/>
      <c r="CJ93" s="96">
        <v>0</v>
      </c>
      <c r="CK93" s="96" t="e">
        <f t="shared" si="910"/>
        <v>#DIV/0!</v>
      </c>
      <c r="CL93" s="96" t="e">
        <f t="shared" si="911"/>
        <v>#DIV/0!</v>
      </c>
      <c r="CM93" s="93">
        <f t="shared" si="912"/>
        <v>0</v>
      </c>
      <c r="CN93" s="93">
        <f t="shared" si="913"/>
        <v>0</v>
      </c>
      <c r="CO93" s="94"/>
      <c r="CP93" s="85"/>
      <c r="CQ93" s="85"/>
      <c r="CR93" s="85"/>
      <c r="CS93" s="85"/>
      <c r="CT93" s="85"/>
      <c r="CU93" s="93">
        <f t="shared" si="914"/>
        <v>0</v>
      </c>
      <c r="CV93" s="85"/>
      <c r="CW93" s="85"/>
      <c r="CX93" s="85"/>
      <c r="CY93" s="85">
        <f t="shared" si="915"/>
        <v>0</v>
      </c>
      <c r="CZ93" s="85">
        <f t="shared" si="916"/>
        <v>0</v>
      </c>
      <c r="DA93" s="45" t="s">
        <v>219</v>
      </c>
      <c r="DB93" s="9">
        <v>26460</v>
      </c>
      <c r="DC93" s="96">
        <v>0</v>
      </c>
      <c r="DD93" s="96">
        <f t="shared" ref="DD93:DD98" si="935">ROUND(((CW93-CD93)/DB93/10),2)*-1</f>
        <v>0</v>
      </c>
      <c r="DE93" s="96">
        <f t="shared" si="919"/>
        <v>0</v>
      </c>
      <c r="DF93" s="93">
        <f t="shared" si="920"/>
        <v>0</v>
      </c>
      <c r="DG93" s="93">
        <f t="shared" si="921"/>
        <v>0</v>
      </c>
      <c r="DH93" s="94"/>
      <c r="DI93" s="85"/>
      <c r="DJ93" s="85"/>
      <c r="DK93" s="85"/>
      <c r="DL93" s="85"/>
      <c r="DM93" s="85"/>
      <c r="DN93" s="93">
        <f t="shared" si="922"/>
        <v>0</v>
      </c>
      <c r="DO93" s="85"/>
      <c r="DP93" s="85"/>
      <c r="DQ93" s="85"/>
      <c r="DR93" s="85">
        <f t="shared" si="923"/>
        <v>0</v>
      </c>
      <c r="DS93" s="85">
        <f t="shared" si="924"/>
        <v>0</v>
      </c>
      <c r="DT93" s="45" t="s">
        <v>219</v>
      </c>
      <c r="DU93" s="9"/>
      <c r="DV93" s="96">
        <v>0</v>
      </c>
      <c r="DW93" s="96" t="e">
        <f t="shared" ref="DW93:DW98" si="936">ROUND(((DP93-CW93)/DU93/10),2)*-1</f>
        <v>#DIV/0!</v>
      </c>
      <c r="DX93" s="96" t="e">
        <f t="shared" si="927"/>
        <v>#DIV/0!</v>
      </c>
      <c r="DY93" s="93">
        <f t="shared" si="928"/>
        <v>0</v>
      </c>
      <c r="DZ93" s="93">
        <f t="shared" si="929"/>
        <v>0</v>
      </c>
      <c r="EA93" s="94"/>
      <c r="EB93" s="85"/>
      <c r="EC93" s="85"/>
      <c r="ED93" s="85"/>
      <c r="EE93" s="85"/>
      <c r="EF93" s="85"/>
      <c r="EG93" s="93">
        <f t="shared" ref="EG93:EG98" si="937">EH93+EI93+EJ93</f>
        <v>0</v>
      </c>
      <c r="EH93" s="85"/>
      <c r="EI93" s="85"/>
      <c r="EJ93" s="85"/>
      <c r="EK93" s="85">
        <f t="shared" si="930"/>
        <v>0</v>
      </c>
      <c r="EL93" s="85">
        <f t="shared" si="931"/>
        <v>0</v>
      </c>
      <c r="EM93" s="45" t="s">
        <v>219</v>
      </c>
      <c r="EN93" s="9"/>
      <c r="EO93" s="96">
        <v>0</v>
      </c>
      <c r="EP93" s="96" t="e">
        <f t="shared" ref="EP93:EP98" si="938">ROUND(((EI93-DP93)/EN93/10),2)*-1</f>
        <v>#DIV/0!</v>
      </c>
      <c r="EQ93" s="96" t="e">
        <f t="shared" si="934"/>
        <v>#DIV/0!</v>
      </c>
    </row>
    <row r="94" spans="1:147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95</v>
      </c>
      <c r="H94" s="40">
        <f t="shared" si="874"/>
        <v>0</v>
      </c>
      <c r="I94" s="40">
        <f t="shared" si="875"/>
        <v>0</v>
      </c>
      <c r="J94" s="5"/>
      <c r="K94" s="9"/>
      <c r="L94" s="9"/>
      <c r="M94" s="9"/>
      <c r="N94" s="9"/>
      <c r="O94" s="9"/>
      <c r="P94" s="40">
        <f t="shared" si="876"/>
        <v>0</v>
      </c>
      <c r="Q94" s="9"/>
      <c r="R94" s="9"/>
      <c r="S94" s="9"/>
      <c r="T94" s="68">
        <f t="shared" si="877"/>
        <v>0</v>
      </c>
      <c r="U94" s="68">
        <f t="shared" si="878"/>
        <v>0</v>
      </c>
      <c r="V94" s="9">
        <f t="shared" si="879"/>
        <v>0</v>
      </c>
      <c r="W94" s="9">
        <f t="shared" si="879"/>
        <v>0</v>
      </c>
      <c r="X94" s="45" t="s">
        <v>219</v>
      </c>
      <c r="Y94" s="9">
        <v>25931</v>
      </c>
      <c r="Z94" s="73">
        <f t="shared" si="880"/>
        <v>0</v>
      </c>
      <c r="AA94" s="73">
        <f t="shared" si="881"/>
        <v>0</v>
      </c>
      <c r="AB94" s="73">
        <f t="shared" si="882"/>
        <v>0</v>
      </c>
      <c r="AC94" s="73">
        <f t="shared" si="883"/>
        <v>0</v>
      </c>
      <c r="AD94" s="73">
        <f t="shared" si="884"/>
        <v>0</v>
      </c>
      <c r="AE94" s="46">
        <f t="shared" si="885"/>
        <v>0</v>
      </c>
      <c r="AF94" s="40">
        <f t="shared" si="886"/>
        <v>0</v>
      </c>
      <c r="AG94" s="40">
        <f t="shared" si="887"/>
        <v>0</v>
      </c>
      <c r="AH94" s="5"/>
      <c r="AI94" s="9"/>
      <c r="AJ94" s="9"/>
      <c r="AK94" s="9"/>
      <c r="AL94" s="9"/>
      <c r="AM94" s="9"/>
      <c r="AN94" s="40">
        <f t="shared" si="888"/>
        <v>0</v>
      </c>
      <c r="AO94" s="9"/>
      <c r="AP94" s="9"/>
      <c r="AQ94" s="9"/>
      <c r="AR94" s="85">
        <f t="shared" si="889"/>
        <v>0</v>
      </c>
      <c r="AS94" s="85">
        <f t="shared" si="890"/>
        <v>0</v>
      </c>
      <c r="AT94" s="45" t="s">
        <v>219</v>
      </c>
      <c r="AU94" s="9"/>
      <c r="AV94" s="90">
        <v>0</v>
      </c>
      <c r="AW94" s="90" t="e">
        <f t="shared" si="892"/>
        <v>#DIV/0!</v>
      </c>
      <c r="AX94" s="90" t="e">
        <f t="shared" si="893"/>
        <v>#DIV/0!</v>
      </c>
      <c r="AY94" s="92">
        <f t="shared" si="894"/>
        <v>0</v>
      </c>
      <c r="AZ94" s="92">
        <f t="shared" si="895"/>
        <v>0</v>
      </c>
      <c r="BA94" s="93">
        <f t="shared" si="896"/>
        <v>0</v>
      </c>
      <c r="BB94" s="93">
        <f t="shared" si="897"/>
        <v>0</v>
      </c>
      <c r="BC94" s="94"/>
      <c r="BD94" s="85"/>
      <c r="BE94" s="85"/>
      <c r="BF94" s="85"/>
      <c r="BG94" s="85"/>
      <c r="BH94" s="85"/>
      <c r="BI94" s="93">
        <f t="shared" si="898"/>
        <v>0</v>
      </c>
      <c r="BJ94" s="85"/>
      <c r="BK94" s="85"/>
      <c r="BL94" s="85"/>
      <c r="BM94" s="85">
        <f t="shared" si="899"/>
        <v>0</v>
      </c>
      <c r="BN94" s="85">
        <f t="shared" si="900"/>
        <v>0</v>
      </c>
      <c r="BO94" s="45" t="s">
        <v>219</v>
      </c>
      <c r="BP94" s="9"/>
      <c r="BQ94" s="90">
        <v>0</v>
      </c>
      <c r="BR94" s="90" t="e">
        <f t="shared" si="902"/>
        <v>#DIV/0!</v>
      </c>
      <c r="BS94" s="90" t="e">
        <f t="shared" si="903"/>
        <v>#DIV/0!</v>
      </c>
      <c r="BT94" s="93">
        <f t="shared" si="904"/>
        <v>0</v>
      </c>
      <c r="BU94" s="93">
        <f t="shared" si="905"/>
        <v>0</v>
      </c>
      <c r="BV94" s="94"/>
      <c r="BW94" s="85"/>
      <c r="BX94" s="85"/>
      <c r="BY94" s="85"/>
      <c r="BZ94" s="85"/>
      <c r="CA94" s="85"/>
      <c r="CB94" s="93">
        <f t="shared" si="906"/>
        <v>0</v>
      </c>
      <c r="CC94" s="85"/>
      <c r="CD94" s="85"/>
      <c r="CE94" s="85"/>
      <c r="CF94" s="85">
        <f t="shared" si="907"/>
        <v>0</v>
      </c>
      <c r="CG94" s="85">
        <f t="shared" si="908"/>
        <v>0</v>
      </c>
      <c r="CH94" s="45" t="s">
        <v>219</v>
      </c>
      <c r="CI94" s="9"/>
      <c r="CJ94" s="96">
        <v>0</v>
      </c>
      <c r="CK94" s="96" t="e">
        <f t="shared" si="910"/>
        <v>#DIV/0!</v>
      </c>
      <c r="CL94" s="96" t="e">
        <f t="shared" si="911"/>
        <v>#DIV/0!</v>
      </c>
      <c r="CM94" s="93">
        <f t="shared" si="912"/>
        <v>0</v>
      </c>
      <c r="CN94" s="93">
        <f t="shared" si="913"/>
        <v>0</v>
      </c>
      <c r="CO94" s="94"/>
      <c r="CP94" s="85"/>
      <c r="CQ94" s="85"/>
      <c r="CR94" s="85"/>
      <c r="CS94" s="85"/>
      <c r="CT94" s="85"/>
      <c r="CU94" s="93">
        <f t="shared" si="914"/>
        <v>0</v>
      </c>
      <c r="CV94" s="85"/>
      <c r="CW94" s="85"/>
      <c r="CX94" s="85"/>
      <c r="CY94" s="85">
        <f t="shared" si="915"/>
        <v>0</v>
      </c>
      <c r="CZ94" s="85">
        <f t="shared" si="916"/>
        <v>0</v>
      </c>
      <c r="DA94" s="45" t="s">
        <v>219</v>
      </c>
      <c r="DB94" s="9">
        <v>26460</v>
      </c>
      <c r="DC94" s="96">
        <v>0</v>
      </c>
      <c r="DD94" s="96">
        <f t="shared" si="935"/>
        <v>0</v>
      </c>
      <c r="DE94" s="96">
        <f t="shared" si="919"/>
        <v>0</v>
      </c>
      <c r="DF94" s="93">
        <f t="shared" si="920"/>
        <v>0</v>
      </c>
      <c r="DG94" s="93">
        <f t="shared" si="921"/>
        <v>0</v>
      </c>
      <c r="DH94" s="94"/>
      <c r="DI94" s="85"/>
      <c r="DJ94" s="85"/>
      <c r="DK94" s="85"/>
      <c r="DL94" s="85"/>
      <c r="DM94" s="85"/>
      <c r="DN94" s="93">
        <f t="shared" si="922"/>
        <v>0</v>
      </c>
      <c r="DO94" s="85"/>
      <c r="DP94" s="85"/>
      <c r="DQ94" s="85"/>
      <c r="DR94" s="85">
        <f t="shared" si="923"/>
        <v>0</v>
      </c>
      <c r="DS94" s="85">
        <f t="shared" si="924"/>
        <v>0</v>
      </c>
      <c r="DT94" s="45" t="s">
        <v>219</v>
      </c>
      <c r="DU94" s="9"/>
      <c r="DV94" s="96">
        <v>0</v>
      </c>
      <c r="DW94" s="96" t="e">
        <f t="shared" si="936"/>
        <v>#DIV/0!</v>
      </c>
      <c r="DX94" s="96" t="e">
        <f t="shared" si="927"/>
        <v>#DIV/0!</v>
      </c>
      <c r="DY94" s="93">
        <f t="shared" si="928"/>
        <v>0</v>
      </c>
      <c r="DZ94" s="93">
        <f t="shared" si="929"/>
        <v>0</v>
      </c>
      <c r="EA94" s="94"/>
      <c r="EB94" s="85"/>
      <c r="EC94" s="85"/>
      <c r="ED94" s="85"/>
      <c r="EE94" s="85"/>
      <c r="EF94" s="85"/>
      <c r="EG94" s="93">
        <f t="shared" si="937"/>
        <v>0</v>
      </c>
      <c r="EH94" s="85"/>
      <c r="EI94" s="85"/>
      <c r="EJ94" s="85"/>
      <c r="EK94" s="85">
        <f t="shared" si="930"/>
        <v>0</v>
      </c>
      <c r="EL94" s="85">
        <f t="shared" si="931"/>
        <v>0</v>
      </c>
      <c r="EM94" s="45" t="s">
        <v>219</v>
      </c>
      <c r="EN94" s="9"/>
      <c r="EO94" s="96">
        <v>0</v>
      </c>
      <c r="EP94" s="96" t="e">
        <f t="shared" si="938"/>
        <v>#DIV/0!</v>
      </c>
      <c r="EQ94" s="96" t="e">
        <f t="shared" si="934"/>
        <v>#DIV/0!</v>
      </c>
    </row>
    <row r="95" spans="1:147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95</v>
      </c>
      <c r="H95" s="40">
        <f t="shared" si="874"/>
        <v>0</v>
      </c>
      <c r="I95" s="40">
        <f t="shared" si="875"/>
        <v>0</v>
      </c>
      <c r="J95" s="5"/>
      <c r="K95" s="9"/>
      <c r="L95" s="9"/>
      <c r="M95" s="9"/>
      <c r="N95" s="9"/>
      <c r="O95" s="9"/>
      <c r="P95" s="40">
        <f t="shared" si="876"/>
        <v>0</v>
      </c>
      <c r="Q95" s="9"/>
      <c r="R95" s="9"/>
      <c r="S95" s="9"/>
      <c r="T95" s="68">
        <f t="shared" si="877"/>
        <v>0</v>
      </c>
      <c r="U95" s="68">
        <f t="shared" si="878"/>
        <v>0</v>
      </c>
      <c r="V95" s="9">
        <f t="shared" si="879"/>
        <v>0</v>
      </c>
      <c r="W95" s="9">
        <f t="shared" si="879"/>
        <v>0</v>
      </c>
      <c r="X95" s="45" t="s">
        <v>219</v>
      </c>
      <c r="Y95" s="9">
        <v>25931</v>
      </c>
      <c r="Z95" s="73">
        <f t="shared" si="880"/>
        <v>0</v>
      </c>
      <c r="AA95" s="73">
        <f t="shared" si="881"/>
        <v>0</v>
      </c>
      <c r="AB95" s="73">
        <f t="shared" si="882"/>
        <v>0</v>
      </c>
      <c r="AC95" s="73">
        <f t="shared" si="883"/>
        <v>0</v>
      </c>
      <c r="AD95" s="73">
        <f t="shared" si="884"/>
        <v>0</v>
      </c>
      <c r="AE95" s="46">
        <f t="shared" si="885"/>
        <v>0</v>
      </c>
      <c r="AF95" s="40">
        <f t="shared" si="886"/>
        <v>0</v>
      </c>
      <c r="AG95" s="40">
        <f t="shared" si="887"/>
        <v>0</v>
      </c>
      <c r="AH95" s="5"/>
      <c r="AI95" s="9"/>
      <c r="AJ95" s="9"/>
      <c r="AK95" s="9"/>
      <c r="AL95" s="9"/>
      <c r="AM95" s="9"/>
      <c r="AN95" s="40">
        <f t="shared" si="888"/>
        <v>0</v>
      </c>
      <c r="AO95" s="9"/>
      <c r="AP95" s="9"/>
      <c r="AQ95" s="9"/>
      <c r="AR95" s="85">
        <f t="shared" si="889"/>
        <v>0</v>
      </c>
      <c r="AS95" s="85">
        <f t="shared" si="890"/>
        <v>0</v>
      </c>
      <c r="AT95" s="45" t="s">
        <v>219</v>
      </c>
      <c r="AU95" s="9"/>
      <c r="AV95" s="90">
        <v>0</v>
      </c>
      <c r="AW95" s="90" t="e">
        <f t="shared" si="892"/>
        <v>#DIV/0!</v>
      </c>
      <c r="AX95" s="90" t="e">
        <f t="shared" si="893"/>
        <v>#DIV/0!</v>
      </c>
      <c r="AY95" s="92">
        <f t="shared" si="894"/>
        <v>0</v>
      </c>
      <c r="AZ95" s="92">
        <f t="shared" si="895"/>
        <v>0</v>
      </c>
      <c r="BA95" s="93">
        <f t="shared" si="896"/>
        <v>0</v>
      </c>
      <c r="BB95" s="93">
        <f t="shared" si="897"/>
        <v>0</v>
      </c>
      <c r="BC95" s="94"/>
      <c r="BD95" s="85"/>
      <c r="BE95" s="85"/>
      <c r="BF95" s="85"/>
      <c r="BG95" s="85"/>
      <c r="BH95" s="85"/>
      <c r="BI95" s="93">
        <f t="shared" si="898"/>
        <v>0</v>
      </c>
      <c r="BJ95" s="85"/>
      <c r="BK95" s="85"/>
      <c r="BL95" s="85"/>
      <c r="BM95" s="85">
        <f t="shared" si="899"/>
        <v>0</v>
      </c>
      <c r="BN95" s="85">
        <f t="shared" si="900"/>
        <v>0</v>
      </c>
      <c r="BO95" s="45" t="s">
        <v>219</v>
      </c>
      <c r="BP95" s="9"/>
      <c r="BQ95" s="90">
        <v>0</v>
      </c>
      <c r="BR95" s="90" t="e">
        <f t="shared" si="902"/>
        <v>#DIV/0!</v>
      </c>
      <c r="BS95" s="90" t="e">
        <f t="shared" si="903"/>
        <v>#DIV/0!</v>
      </c>
      <c r="BT95" s="93">
        <f t="shared" si="904"/>
        <v>0</v>
      </c>
      <c r="BU95" s="93">
        <f t="shared" si="905"/>
        <v>0</v>
      </c>
      <c r="BV95" s="94"/>
      <c r="BW95" s="85"/>
      <c r="BX95" s="85"/>
      <c r="BY95" s="85"/>
      <c r="BZ95" s="85"/>
      <c r="CA95" s="85"/>
      <c r="CB95" s="93">
        <f t="shared" si="906"/>
        <v>0</v>
      </c>
      <c r="CC95" s="85"/>
      <c r="CD95" s="85"/>
      <c r="CE95" s="85"/>
      <c r="CF95" s="85">
        <f t="shared" si="907"/>
        <v>0</v>
      </c>
      <c r="CG95" s="85">
        <f t="shared" si="908"/>
        <v>0</v>
      </c>
      <c r="CH95" s="45" t="s">
        <v>219</v>
      </c>
      <c r="CI95" s="9"/>
      <c r="CJ95" s="96">
        <v>0</v>
      </c>
      <c r="CK95" s="96" t="e">
        <f t="shared" si="910"/>
        <v>#DIV/0!</v>
      </c>
      <c r="CL95" s="96" t="e">
        <f t="shared" si="911"/>
        <v>#DIV/0!</v>
      </c>
      <c r="CM95" s="93">
        <f t="shared" si="912"/>
        <v>0</v>
      </c>
      <c r="CN95" s="93">
        <f t="shared" si="913"/>
        <v>0</v>
      </c>
      <c r="CO95" s="94"/>
      <c r="CP95" s="85"/>
      <c r="CQ95" s="85"/>
      <c r="CR95" s="85"/>
      <c r="CS95" s="85"/>
      <c r="CT95" s="85"/>
      <c r="CU95" s="93">
        <f t="shared" si="914"/>
        <v>0</v>
      </c>
      <c r="CV95" s="85"/>
      <c r="CW95" s="85"/>
      <c r="CX95" s="85"/>
      <c r="CY95" s="85">
        <f t="shared" si="915"/>
        <v>0</v>
      </c>
      <c r="CZ95" s="85">
        <f t="shared" si="916"/>
        <v>0</v>
      </c>
      <c r="DA95" s="45" t="s">
        <v>219</v>
      </c>
      <c r="DB95" s="9">
        <v>26460</v>
      </c>
      <c r="DC95" s="96">
        <v>0</v>
      </c>
      <c r="DD95" s="96">
        <f t="shared" si="935"/>
        <v>0</v>
      </c>
      <c r="DE95" s="96">
        <f t="shared" si="919"/>
        <v>0</v>
      </c>
      <c r="DF95" s="93">
        <f t="shared" si="920"/>
        <v>0</v>
      </c>
      <c r="DG95" s="93">
        <f t="shared" si="921"/>
        <v>0</v>
      </c>
      <c r="DH95" s="94"/>
      <c r="DI95" s="85"/>
      <c r="DJ95" s="85"/>
      <c r="DK95" s="85"/>
      <c r="DL95" s="85"/>
      <c r="DM95" s="85"/>
      <c r="DN95" s="93">
        <f t="shared" si="922"/>
        <v>0</v>
      </c>
      <c r="DO95" s="85"/>
      <c r="DP95" s="85"/>
      <c r="DQ95" s="85"/>
      <c r="DR95" s="85">
        <f t="shared" si="923"/>
        <v>0</v>
      </c>
      <c r="DS95" s="85">
        <f t="shared" si="924"/>
        <v>0</v>
      </c>
      <c r="DT95" s="45" t="s">
        <v>219</v>
      </c>
      <c r="DU95" s="9"/>
      <c r="DV95" s="96">
        <v>0</v>
      </c>
      <c r="DW95" s="96" t="e">
        <f t="shared" si="936"/>
        <v>#DIV/0!</v>
      </c>
      <c r="DX95" s="96" t="e">
        <f t="shared" si="927"/>
        <v>#DIV/0!</v>
      </c>
      <c r="DY95" s="93">
        <f t="shared" si="928"/>
        <v>0</v>
      </c>
      <c r="DZ95" s="93">
        <f t="shared" si="929"/>
        <v>0</v>
      </c>
      <c r="EA95" s="94"/>
      <c r="EB95" s="85"/>
      <c r="EC95" s="85"/>
      <c r="ED95" s="85"/>
      <c r="EE95" s="85"/>
      <c r="EF95" s="85"/>
      <c r="EG95" s="93">
        <f t="shared" si="937"/>
        <v>0</v>
      </c>
      <c r="EH95" s="85"/>
      <c r="EI95" s="85"/>
      <c r="EJ95" s="85"/>
      <c r="EK95" s="85">
        <f t="shared" si="930"/>
        <v>0</v>
      </c>
      <c r="EL95" s="85">
        <f t="shared" si="931"/>
        <v>0</v>
      </c>
      <c r="EM95" s="45" t="s">
        <v>219</v>
      </c>
      <c r="EN95" s="9"/>
      <c r="EO95" s="96">
        <v>0</v>
      </c>
      <c r="EP95" s="96" t="e">
        <f t="shared" si="938"/>
        <v>#DIV/0!</v>
      </c>
      <c r="EQ95" s="96" t="e">
        <f t="shared" si="934"/>
        <v>#DIV/0!</v>
      </c>
    </row>
    <row r="96" spans="1:147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7" t="s">
        <v>95</v>
      </c>
      <c r="H96" s="40">
        <f t="shared" si="874"/>
        <v>0</v>
      </c>
      <c r="I96" s="40">
        <f t="shared" si="875"/>
        <v>0</v>
      </c>
      <c r="J96" s="5"/>
      <c r="K96" s="9"/>
      <c r="L96" s="9"/>
      <c r="M96" s="9"/>
      <c r="N96" s="9"/>
      <c r="O96" s="9"/>
      <c r="P96" s="40">
        <f t="shared" si="876"/>
        <v>0</v>
      </c>
      <c r="Q96" s="9"/>
      <c r="R96" s="9"/>
      <c r="S96" s="9"/>
      <c r="T96" s="68">
        <f t="shared" si="877"/>
        <v>0</v>
      </c>
      <c r="U96" s="68">
        <f t="shared" si="878"/>
        <v>0</v>
      </c>
      <c r="V96" s="9">
        <f t="shared" si="879"/>
        <v>0</v>
      </c>
      <c r="W96" s="9">
        <f t="shared" si="879"/>
        <v>0</v>
      </c>
      <c r="X96" s="9">
        <v>41481</v>
      </c>
      <c r="Y96" s="9">
        <v>23391</v>
      </c>
      <c r="Z96" s="73">
        <f t="shared" si="880"/>
        <v>0</v>
      </c>
      <c r="AA96" s="73">
        <f t="shared" si="881"/>
        <v>0</v>
      </c>
      <c r="AB96" s="73">
        <f t="shared" si="882"/>
        <v>0</v>
      </c>
      <c r="AC96" s="73">
        <f t="shared" si="883"/>
        <v>0</v>
      </c>
      <c r="AD96" s="73">
        <f t="shared" si="884"/>
        <v>0</v>
      </c>
      <c r="AE96" s="46">
        <f t="shared" si="885"/>
        <v>0</v>
      </c>
      <c r="AF96" s="40">
        <f t="shared" si="886"/>
        <v>0</v>
      </c>
      <c r="AG96" s="40">
        <f t="shared" si="887"/>
        <v>0</v>
      </c>
      <c r="AH96" s="5"/>
      <c r="AI96" s="9"/>
      <c r="AJ96" s="9"/>
      <c r="AK96" s="9"/>
      <c r="AL96" s="9"/>
      <c r="AM96" s="9"/>
      <c r="AN96" s="40">
        <f t="shared" si="888"/>
        <v>0</v>
      </c>
      <c r="AO96" s="9"/>
      <c r="AP96" s="9"/>
      <c r="AQ96" s="9"/>
      <c r="AR96" s="85">
        <f t="shared" si="889"/>
        <v>0</v>
      </c>
      <c r="AS96" s="85">
        <f t="shared" si="890"/>
        <v>0</v>
      </c>
      <c r="AT96" s="9"/>
      <c r="AU96" s="9"/>
      <c r="AV96" s="90" t="e">
        <f t="shared" si="891"/>
        <v>#DIV/0!</v>
      </c>
      <c r="AW96" s="90" t="e">
        <f t="shared" si="892"/>
        <v>#DIV/0!</v>
      </c>
      <c r="AX96" s="90" t="e">
        <f t="shared" si="893"/>
        <v>#DIV/0!</v>
      </c>
      <c r="AY96" s="92">
        <f t="shared" si="894"/>
        <v>0</v>
      </c>
      <c r="AZ96" s="92">
        <f t="shared" si="895"/>
        <v>0</v>
      </c>
      <c r="BA96" s="93">
        <f t="shared" si="896"/>
        <v>0</v>
      </c>
      <c r="BB96" s="93">
        <f t="shared" si="897"/>
        <v>0</v>
      </c>
      <c r="BC96" s="94"/>
      <c r="BD96" s="85"/>
      <c r="BE96" s="85"/>
      <c r="BF96" s="85"/>
      <c r="BG96" s="85"/>
      <c r="BH96" s="85"/>
      <c r="BI96" s="93">
        <f t="shared" si="898"/>
        <v>0</v>
      </c>
      <c r="BJ96" s="85"/>
      <c r="BK96" s="85"/>
      <c r="BL96" s="85"/>
      <c r="BM96" s="85">
        <f t="shared" si="899"/>
        <v>0</v>
      </c>
      <c r="BN96" s="85">
        <f t="shared" si="900"/>
        <v>0</v>
      </c>
      <c r="BO96" s="9"/>
      <c r="BP96" s="9"/>
      <c r="BQ96" s="90" t="e">
        <f t="shared" si="901"/>
        <v>#DIV/0!</v>
      </c>
      <c r="BR96" s="90" t="e">
        <f t="shared" si="902"/>
        <v>#DIV/0!</v>
      </c>
      <c r="BS96" s="90" t="e">
        <f t="shared" si="903"/>
        <v>#DIV/0!</v>
      </c>
      <c r="BT96" s="93">
        <f t="shared" si="904"/>
        <v>0</v>
      </c>
      <c r="BU96" s="93">
        <f t="shared" si="905"/>
        <v>0</v>
      </c>
      <c r="BV96" s="94"/>
      <c r="BW96" s="85"/>
      <c r="BX96" s="85"/>
      <c r="BY96" s="85"/>
      <c r="BZ96" s="85"/>
      <c r="CA96" s="85"/>
      <c r="CB96" s="93">
        <f t="shared" si="906"/>
        <v>0</v>
      </c>
      <c r="CC96" s="85"/>
      <c r="CD96" s="85"/>
      <c r="CE96" s="85"/>
      <c r="CF96" s="85">
        <f t="shared" si="907"/>
        <v>0</v>
      </c>
      <c r="CG96" s="85">
        <f t="shared" si="908"/>
        <v>0</v>
      </c>
      <c r="CH96" s="9"/>
      <c r="CI96" s="9"/>
      <c r="CJ96" s="96" t="e">
        <f t="shared" si="909"/>
        <v>#DIV/0!</v>
      </c>
      <c r="CK96" s="96" t="e">
        <f t="shared" si="910"/>
        <v>#DIV/0!</v>
      </c>
      <c r="CL96" s="96" t="e">
        <f t="shared" si="911"/>
        <v>#DIV/0!</v>
      </c>
      <c r="CM96" s="93">
        <f t="shared" si="912"/>
        <v>0</v>
      </c>
      <c r="CN96" s="93">
        <f t="shared" si="913"/>
        <v>0</v>
      </c>
      <c r="CO96" s="94"/>
      <c r="CP96" s="85"/>
      <c r="CQ96" s="85"/>
      <c r="CR96" s="85"/>
      <c r="CS96" s="85"/>
      <c r="CT96" s="85"/>
      <c r="CU96" s="93">
        <f t="shared" si="914"/>
        <v>0</v>
      </c>
      <c r="CV96" s="85"/>
      <c r="CW96" s="85"/>
      <c r="CX96" s="85"/>
      <c r="CY96" s="85">
        <f t="shared" si="915"/>
        <v>0</v>
      </c>
      <c r="CZ96" s="85">
        <f t="shared" si="916"/>
        <v>0</v>
      </c>
      <c r="DA96" s="9">
        <v>42328</v>
      </c>
      <c r="DB96" s="9">
        <v>23868</v>
      </c>
      <c r="DC96" s="96">
        <f t="shared" ref="DC96:DC98" si="939">ROUND(((CR96+CS96)-(BY96+BZ96))/DA96/10,2)*-1</f>
        <v>0</v>
      </c>
      <c r="DD96" s="96">
        <f t="shared" si="935"/>
        <v>0</v>
      </c>
      <c r="DE96" s="96">
        <f t="shared" si="919"/>
        <v>0</v>
      </c>
      <c r="DF96" s="93">
        <f t="shared" si="920"/>
        <v>0</v>
      </c>
      <c r="DG96" s="93">
        <f t="shared" si="921"/>
        <v>0</v>
      </c>
      <c r="DH96" s="94"/>
      <c r="DI96" s="85"/>
      <c r="DJ96" s="85"/>
      <c r="DK96" s="85"/>
      <c r="DL96" s="85"/>
      <c r="DM96" s="85"/>
      <c r="DN96" s="93">
        <f t="shared" si="922"/>
        <v>0</v>
      </c>
      <c r="DO96" s="85"/>
      <c r="DP96" s="85"/>
      <c r="DQ96" s="85"/>
      <c r="DR96" s="85">
        <f t="shared" si="923"/>
        <v>0</v>
      </c>
      <c r="DS96" s="85">
        <f t="shared" si="924"/>
        <v>0</v>
      </c>
      <c r="DT96" s="9"/>
      <c r="DU96" s="9"/>
      <c r="DV96" s="96" t="e">
        <f t="shared" ref="DV96:DV98" si="940">ROUND(((DK96+DL96)-(CR96+CS96))/DT96/10,2)*-1</f>
        <v>#DIV/0!</v>
      </c>
      <c r="DW96" s="96" t="e">
        <f t="shared" si="936"/>
        <v>#DIV/0!</v>
      </c>
      <c r="DX96" s="96" t="e">
        <f t="shared" si="927"/>
        <v>#DIV/0!</v>
      </c>
      <c r="DY96" s="93">
        <f t="shared" si="928"/>
        <v>0</v>
      </c>
      <c r="DZ96" s="93">
        <f t="shared" si="929"/>
        <v>0</v>
      </c>
      <c r="EA96" s="94"/>
      <c r="EB96" s="85"/>
      <c r="EC96" s="85"/>
      <c r="ED96" s="85"/>
      <c r="EE96" s="85"/>
      <c r="EF96" s="85"/>
      <c r="EG96" s="93">
        <f t="shared" si="937"/>
        <v>0</v>
      </c>
      <c r="EH96" s="85"/>
      <c r="EI96" s="85"/>
      <c r="EJ96" s="85"/>
      <c r="EK96" s="85">
        <f t="shared" si="930"/>
        <v>0</v>
      </c>
      <c r="EL96" s="85">
        <f t="shared" si="931"/>
        <v>0</v>
      </c>
      <c r="EM96" s="9"/>
      <c r="EN96" s="9"/>
      <c r="EO96" s="96" t="e">
        <f t="shared" ref="EO96:EO98" si="941">ROUND(((ED96+EE96)-(DK96+DL96))/EM96/10,2)*-1</f>
        <v>#DIV/0!</v>
      </c>
      <c r="EP96" s="96" t="e">
        <f t="shared" si="938"/>
        <v>#DIV/0!</v>
      </c>
      <c r="EQ96" s="96" t="e">
        <f t="shared" si="934"/>
        <v>#DIV/0!</v>
      </c>
    </row>
    <row r="97" spans="1:147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95</v>
      </c>
      <c r="H97" s="40">
        <f t="shared" si="874"/>
        <v>0</v>
      </c>
      <c r="I97" s="40">
        <f t="shared" si="875"/>
        <v>0</v>
      </c>
      <c r="J97" s="5"/>
      <c r="K97" s="9"/>
      <c r="L97" s="9"/>
      <c r="M97" s="9"/>
      <c r="N97" s="9"/>
      <c r="O97" s="9"/>
      <c r="P97" s="40">
        <f t="shared" si="876"/>
        <v>0</v>
      </c>
      <c r="Q97" s="9"/>
      <c r="R97" s="9"/>
      <c r="S97" s="9"/>
      <c r="T97" s="68">
        <f t="shared" si="877"/>
        <v>0</v>
      </c>
      <c r="U97" s="68">
        <f t="shared" si="878"/>
        <v>0</v>
      </c>
      <c r="V97" s="9">
        <f t="shared" si="879"/>
        <v>0</v>
      </c>
      <c r="W97" s="9">
        <f t="shared" si="879"/>
        <v>0</v>
      </c>
      <c r="X97" s="9">
        <v>41481</v>
      </c>
      <c r="Y97" s="9">
        <v>23391</v>
      </c>
      <c r="Z97" s="73">
        <f t="shared" si="880"/>
        <v>0</v>
      </c>
      <c r="AA97" s="73">
        <f t="shared" si="881"/>
        <v>0</v>
      </c>
      <c r="AB97" s="73">
        <f t="shared" si="882"/>
        <v>0</v>
      </c>
      <c r="AC97" s="73">
        <f t="shared" si="883"/>
        <v>0</v>
      </c>
      <c r="AD97" s="73">
        <f t="shared" si="884"/>
        <v>0</v>
      </c>
      <c r="AE97" s="46">
        <f t="shared" si="885"/>
        <v>0</v>
      </c>
      <c r="AF97" s="40">
        <f t="shared" si="886"/>
        <v>0</v>
      </c>
      <c r="AG97" s="40">
        <f t="shared" si="887"/>
        <v>0</v>
      </c>
      <c r="AH97" s="5"/>
      <c r="AI97" s="9"/>
      <c r="AJ97" s="9"/>
      <c r="AK97" s="9"/>
      <c r="AL97" s="9"/>
      <c r="AM97" s="9"/>
      <c r="AN97" s="40">
        <f t="shared" si="888"/>
        <v>0</v>
      </c>
      <c r="AO97" s="9"/>
      <c r="AP97" s="9"/>
      <c r="AQ97" s="9"/>
      <c r="AR97" s="85">
        <f t="shared" si="889"/>
        <v>0</v>
      </c>
      <c r="AS97" s="85">
        <f t="shared" si="890"/>
        <v>0</v>
      </c>
      <c r="AT97" s="9"/>
      <c r="AU97" s="9"/>
      <c r="AV97" s="90" t="e">
        <f t="shared" si="891"/>
        <v>#DIV/0!</v>
      </c>
      <c r="AW97" s="90" t="e">
        <f t="shared" si="892"/>
        <v>#DIV/0!</v>
      </c>
      <c r="AX97" s="90" t="e">
        <f t="shared" si="893"/>
        <v>#DIV/0!</v>
      </c>
      <c r="AY97" s="92">
        <f t="shared" si="894"/>
        <v>0</v>
      </c>
      <c r="AZ97" s="92">
        <f t="shared" si="895"/>
        <v>0</v>
      </c>
      <c r="BA97" s="93">
        <f t="shared" si="896"/>
        <v>0</v>
      </c>
      <c r="BB97" s="93">
        <f t="shared" si="897"/>
        <v>0</v>
      </c>
      <c r="BC97" s="94"/>
      <c r="BD97" s="85"/>
      <c r="BE97" s="85"/>
      <c r="BF97" s="85"/>
      <c r="BG97" s="85"/>
      <c r="BH97" s="85"/>
      <c r="BI97" s="93">
        <f t="shared" si="898"/>
        <v>0</v>
      </c>
      <c r="BJ97" s="85"/>
      <c r="BK97" s="85"/>
      <c r="BL97" s="85"/>
      <c r="BM97" s="85">
        <f t="shared" si="899"/>
        <v>0</v>
      </c>
      <c r="BN97" s="85">
        <f t="shared" si="900"/>
        <v>0</v>
      </c>
      <c r="BO97" s="9"/>
      <c r="BP97" s="9"/>
      <c r="BQ97" s="90" t="e">
        <f t="shared" si="901"/>
        <v>#DIV/0!</v>
      </c>
      <c r="BR97" s="90" t="e">
        <f t="shared" si="902"/>
        <v>#DIV/0!</v>
      </c>
      <c r="BS97" s="90" t="e">
        <f t="shared" si="903"/>
        <v>#DIV/0!</v>
      </c>
      <c r="BT97" s="93">
        <f t="shared" si="904"/>
        <v>0</v>
      </c>
      <c r="BU97" s="93">
        <f t="shared" si="905"/>
        <v>0</v>
      </c>
      <c r="BV97" s="94"/>
      <c r="BW97" s="85"/>
      <c r="BX97" s="85"/>
      <c r="BY97" s="85"/>
      <c r="BZ97" s="85"/>
      <c r="CA97" s="85"/>
      <c r="CB97" s="93">
        <f t="shared" si="906"/>
        <v>0</v>
      </c>
      <c r="CC97" s="85"/>
      <c r="CD97" s="85"/>
      <c r="CE97" s="85"/>
      <c r="CF97" s="85">
        <f t="shared" si="907"/>
        <v>0</v>
      </c>
      <c r="CG97" s="85">
        <f t="shared" si="908"/>
        <v>0</v>
      </c>
      <c r="CH97" s="9"/>
      <c r="CI97" s="9"/>
      <c r="CJ97" s="96" t="e">
        <f t="shared" si="909"/>
        <v>#DIV/0!</v>
      </c>
      <c r="CK97" s="96" t="e">
        <f t="shared" si="910"/>
        <v>#DIV/0!</v>
      </c>
      <c r="CL97" s="96" t="e">
        <f t="shared" si="911"/>
        <v>#DIV/0!</v>
      </c>
      <c r="CM97" s="93">
        <f t="shared" si="912"/>
        <v>0</v>
      </c>
      <c r="CN97" s="93">
        <f t="shared" si="913"/>
        <v>0</v>
      </c>
      <c r="CO97" s="94"/>
      <c r="CP97" s="85"/>
      <c r="CQ97" s="85"/>
      <c r="CR97" s="85"/>
      <c r="CS97" s="85"/>
      <c r="CT97" s="85"/>
      <c r="CU97" s="93">
        <f t="shared" si="914"/>
        <v>0</v>
      </c>
      <c r="CV97" s="85"/>
      <c r="CW97" s="85"/>
      <c r="CX97" s="85"/>
      <c r="CY97" s="85">
        <f t="shared" si="915"/>
        <v>0</v>
      </c>
      <c r="CZ97" s="85">
        <f t="shared" si="916"/>
        <v>0</v>
      </c>
      <c r="DA97" s="9">
        <v>42328</v>
      </c>
      <c r="DB97" s="9">
        <v>23868</v>
      </c>
      <c r="DC97" s="96">
        <f t="shared" si="939"/>
        <v>0</v>
      </c>
      <c r="DD97" s="96">
        <f t="shared" si="935"/>
        <v>0</v>
      </c>
      <c r="DE97" s="96">
        <f t="shared" si="919"/>
        <v>0</v>
      </c>
      <c r="DF97" s="93">
        <f t="shared" si="920"/>
        <v>0</v>
      </c>
      <c r="DG97" s="93">
        <f t="shared" si="921"/>
        <v>0</v>
      </c>
      <c r="DH97" s="94"/>
      <c r="DI97" s="85"/>
      <c r="DJ97" s="85"/>
      <c r="DK97" s="85"/>
      <c r="DL97" s="85"/>
      <c r="DM97" s="85"/>
      <c r="DN97" s="93">
        <f t="shared" si="922"/>
        <v>0</v>
      </c>
      <c r="DO97" s="85"/>
      <c r="DP97" s="85"/>
      <c r="DQ97" s="85"/>
      <c r="DR97" s="85">
        <f t="shared" si="923"/>
        <v>0</v>
      </c>
      <c r="DS97" s="85">
        <f t="shared" si="924"/>
        <v>0</v>
      </c>
      <c r="DT97" s="9"/>
      <c r="DU97" s="9"/>
      <c r="DV97" s="96" t="e">
        <f t="shared" si="940"/>
        <v>#DIV/0!</v>
      </c>
      <c r="DW97" s="96" t="e">
        <f t="shared" si="936"/>
        <v>#DIV/0!</v>
      </c>
      <c r="DX97" s="96" t="e">
        <f t="shared" si="927"/>
        <v>#DIV/0!</v>
      </c>
      <c r="DY97" s="93">
        <f t="shared" si="928"/>
        <v>0</v>
      </c>
      <c r="DZ97" s="93">
        <f t="shared" si="929"/>
        <v>0</v>
      </c>
      <c r="EA97" s="94"/>
      <c r="EB97" s="85"/>
      <c r="EC97" s="85"/>
      <c r="ED97" s="85"/>
      <c r="EE97" s="85"/>
      <c r="EF97" s="85"/>
      <c r="EG97" s="93">
        <f t="shared" si="937"/>
        <v>0</v>
      </c>
      <c r="EH97" s="85"/>
      <c r="EI97" s="85"/>
      <c r="EJ97" s="85"/>
      <c r="EK97" s="85">
        <f t="shared" si="930"/>
        <v>0</v>
      </c>
      <c r="EL97" s="85">
        <f t="shared" si="931"/>
        <v>0</v>
      </c>
      <c r="EM97" s="9"/>
      <c r="EN97" s="9"/>
      <c r="EO97" s="96" t="e">
        <f t="shared" si="941"/>
        <v>#DIV/0!</v>
      </c>
      <c r="EP97" s="96" t="e">
        <f t="shared" si="938"/>
        <v>#DIV/0!</v>
      </c>
      <c r="EQ97" s="96" t="e">
        <f t="shared" si="934"/>
        <v>#DIV/0!</v>
      </c>
    </row>
    <row r="98" spans="1:147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3150</v>
      </c>
      <c r="F98" s="2" t="s">
        <v>31</v>
      </c>
      <c r="G98" s="2" t="s">
        <v>19</v>
      </c>
      <c r="H98" s="40">
        <f t="shared" si="874"/>
        <v>269650</v>
      </c>
      <c r="I98" s="40">
        <f t="shared" si="875"/>
        <v>269650</v>
      </c>
      <c r="J98" s="5"/>
      <c r="K98" s="9"/>
      <c r="L98" s="9"/>
      <c r="M98" s="9">
        <v>269650</v>
      </c>
      <c r="N98" s="9"/>
      <c r="O98" s="9"/>
      <c r="P98" s="40">
        <f t="shared" si="876"/>
        <v>0</v>
      </c>
      <c r="Q98" s="9"/>
      <c r="R98" s="9"/>
      <c r="S98" s="9"/>
      <c r="T98" s="68">
        <f t="shared" si="877"/>
        <v>-269650</v>
      </c>
      <c r="U98" s="68">
        <f t="shared" si="878"/>
        <v>0</v>
      </c>
      <c r="V98" s="9">
        <f t="shared" si="879"/>
        <v>-175273</v>
      </c>
      <c r="W98" s="9">
        <f t="shared" si="879"/>
        <v>0</v>
      </c>
      <c r="X98" s="9">
        <v>54443</v>
      </c>
      <c r="Y98" s="9">
        <v>26590</v>
      </c>
      <c r="Z98" s="73">
        <f t="shared" si="880"/>
        <v>-0.41</v>
      </c>
      <c r="AA98" s="73">
        <f t="shared" si="881"/>
        <v>0</v>
      </c>
      <c r="AB98" s="73">
        <f t="shared" si="882"/>
        <v>-0.41</v>
      </c>
      <c r="AC98" s="73">
        <f t="shared" si="883"/>
        <v>-0.27</v>
      </c>
      <c r="AD98" s="73">
        <f t="shared" si="884"/>
        <v>0</v>
      </c>
      <c r="AE98" s="46">
        <f t="shared" si="885"/>
        <v>-0.27</v>
      </c>
      <c r="AF98" s="40">
        <f t="shared" si="886"/>
        <v>0</v>
      </c>
      <c r="AG98" s="40">
        <f t="shared" si="887"/>
        <v>0</v>
      </c>
      <c r="AH98" s="5"/>
      <c r="AI98" s="9"/>
      <c r="AJ98" s="9"/>
      <c r="AK98" s="9"/>
      <c r="AL98" s="9"/>
      <c r="AM98" s="9"/>
      <c r="AN98" s="40">
        <f t="shared" si="888"/>
        <v>0</v>
      </c>
      <c r="AO98" s="9"/>
      <c r="AP98" s="9"/>
      <c r="AQ98" s="9"/>
      <c r="AR98" s="85">
        <f t="shared" si="889"/>
        <v>175273</v>
      </c>
      <c r="AS98" s="85">
        <f t="shared" si="890"/>
        <v>0</v>
      </c>
      <c r="AT98" s="9"/>
      <c r="AU98" s="9"/>
      <c r="AV98" s="90" t="e">
        <f t="shared" si="891"/>
        <v>#DIV/0!</v>
      </c>
      <c r="AW98" s="90" t="e">
        <f t="shared" si="892"/>
        <v>#DIV/0!</v>
      </c>
      <c r="AX98" s="90" t="e">
        <f t="shared" si="893"/>
        <v>#DIV/0!</v>
      </c>
      <c r="AY98" s="92">
        <f t="shared" si="894"/>
        <v>0</v>
      </c>
      <c r="AZ98" s="92">
        <f t="shared" si="895"/>
        <v>0</v>
      </c>
      <c r="BA98" s="93">
        <f t="shared" si="896"/>
        <v>0</v>
      </c>
      <c r="BB98" s="93">
        <f t="shared" si="897"/>
        <v>0</v>
      </c>
      <c r="BC98" s="94"/>
      <c r="BD98" s="85"/>
      <c r="BE98" s="85"/>
      <c r="BF98" s="85"/>
      <c r="BG98" s="85"/>
      <c r="BH98" s="85"/>
      <c r="BI98" s="93">
        <f t="shared" si="898"/>
        <v>0</v>
      </c>
      <c r="BJ98" s="85"/>
      <c r="BK98" s="85"/>
      <c r="BL98" s="85"/>
      <c r="BM98" s="85">
        <f t="shared" si="899"/>
        <v>0</v>
      </c>
      <c r="BN98" s="85">
        <f t="shared" si="900"/>
        <v>0</v>
      </c>
      <c r="BO98" s="9"/>
      <c r="BP98" s="9"/>
      <c r="BQ98" s="90" t="e">
        <f t="shared" si="901"/>
        <v>#DIV/0!</v>
      </c>
      <c r="BR98" s="90" t="e">
        <f t="shared" si="902"/>
        <v>#DIV/0!</v>
      </c>
      <c r="BS98" s="90" t="e">
        <f t="shared" si="903"/>
        <v>#DIV/0!</v>
      </c>
      <c r="BT98" s="93">
        <f t="shared" si="904"/>
        <v>0</v>
      </c>
      <c r="BU98" s="93">
        <f t="shared" si="905"/>
        <v>0</v>
      </c>
      <c r="BV98" s="94"/>
      <c r="BW98" s="85"/>
      <c r="BX98" s="85"/>
      <c r="BY98" s="85"/>
      <c r="BZ98" s="85"/>
      <c r="CA98" s="85"/>
      <c r="CB98" s="93">
        <f t="shared" si="906"/>
        <v>0</v>
      </c>
      <c r="CC98" s="85"/>
      <c r="CD98" s="85"/>
      <c r="CE98" s="85"/>
      <c r="CF98" s="85">
        <f t="shared" si="907"/>
        <v>0</v>
      </c>
      <c r="CG98" s="85">
        <f t="shared" si="908"/>
        <v>0</v>
      </c>
      <c r="CH98" s="9"/>
      <c r="CI98" s="9"/>
      <c r="CJ98" s="96" t="e">
        <f t="shared" si="909"/>
        <v>#DIV/0!</v>
      </c>
      <c r="CK98" s="96" t="e">
        <f t="shared" si="910"/>
        <v>#DIV/0!</v>
      </c>
      <c r="CL98" s="96" t="e">
        <f t="shared" si="911"/>
        <v>#DIV/0!</v>
      </c>
      <c r="CM98" s="93">
        <f t="shared" si="912"/>
        <v>0</v>
      </c>
      <c r="CN98" s="93">
        <f t="shared" si="913"/>
        <v>0</v>
      </c>
      <c r="CO98" s="94"/>
      <c r="CP98" s="85"/>
      <c r="CQ98" s="85"/>
      <c r="CR98" s="85"/>
      <c r="CS98" s="85"/>
      <c r="CT98" s="85"/>
      <c r="CU98" s="93">
        <f t="shared" si="914"/>
        <v>0</v>
      </c>
      <c r="CV98" s="85"/>
      <c r="CW98" s="85"/>
      <c r="CX98" s="85"/>
      <c r="CY98" s="85">
        <f t="shared" si="915"/>
        <v>0</v>
      </c>
      <c r="CZ98" s="85">
        <f t="shared" si="916"/>
        <v>0</v>
      </c>
      <c r="DA98" s="9">
        <v>51885</v>
      </c>
      <c r="DB98" s="9">
        <v>27135</v>
      </c>
      <c r="DC98" s="96">
        <f t="shared" si="939"/>
        <v>0</v>
      </c>
      <c r="DD98" s="96">
        <f t="shared" si="935"/>
        <v>0</v>
      </c>
      <c r="DE98" s="96">
        <f t="shared" si="919"/>
        <v>0</v>
      </c>
      <c r="DF98" s="93">
        <f t="shared" si="920"/>
        <v>0</v>
      </c>
      <c r="DG98" s="93">
        <f t="shared" si="921"/>
        <v>0</v>
      </c>
      <c r="DH98" s="94"/>
      <c r="DI98" s="85"/>
      <c r="DJ98" s="85"/>
      <c r="DK98" s="85"/>
      <c r="DL98" s="85"/>
      <c r="DM98" s="85"/>
      <c r="DN98" s="93">
        <f t="shared" si="922"/>
        <v>0</v>
      </c>
      <c r="DO98" s="85"/>
      <c r="DP98" s="85"/>
      <c r="DQ98" s="85"/>
      <c r="DR98" s="85">
        <f t="shared" si="923"/>
        <v>0</v>
      </c>
      <c r="DS98" s="85">
        <f t="shared" si="924"/>
        <v>0</v>
      </c>
      <c r="DT98" s="9"/>
      <c r="DU98" s="9"/>
      <c r="DV98" s="96" t="e">
        <f t="shared" si="940"/>
        <v>#DIV/0!</v>
      </c>
      <c r="DW98" s="96" t="e">
        <f t="shared" si="936"/>
        <v>#DIV/0!</v>
      </c>
      <c r="DX98" s="96" t="e">
        <f t="shared" si="927"/>
        <v>#DIV/0!</v>
      </c>
      <c r="DY98" s="93">
        <f t="shared" si="928"/>
        <v>0</v>
      </c>
      <c r="DZ98" s="93">
        <f t="shared" si="929"/>
        <v>0</v>
      </c>
      <c r="EA98" s="94"/>
      <c r="EB98" s="85"/>
      <c r="EC98" s="85"/>
      <c r="ED98" s="85"/>
      <c r="EE98" s="85"/>
      <c r="EF98" s="85"/>
      <c r="EG98" s="93">
        <f t="shared" si="937"/>
        <v>0</v>
      </c>
      <c r="EH98" s="85"/>
      <c r="EI98" s="85"/>
      <c r="EJ98" s="85"/>
      <c r="EK98" s="85">
        <f t="shared" si="930"/>
        <v>0</v>
      </c>
      <c r="EL98" s="85">
        <f t="shared" si="931"/>
        <v>0</v>
      </c>
      <c r="EM98" s="9"/>
      <c r="EN98" s="9"/>
      <c r="EO98" s="96" t="e">
        <f t="shared" si="941"/>
        <v>#DIV/0!</v>
      </c>
      <c r="EP98" s="96" t="e">
        <f t="shared" si="938"/>
        <v>#DIV/0!</v>
      </c>
      <c r="EQ98" s="96" t="e">
        <f t="shared" si="934"/>
        <v>#DIV/0!</v>
      </c>
    </row>
    <row r="99" spans="1:147" x14ac:dyDescent="0.25">
      <c r="A99" s="29"/>
      <c r="B99" s="30"/>
      <c r="C99" s="31"/>
      <c r="D99" s="32" t="s">
        <v>164</v>
      </c>
      <c r="E99" s="30"/>
      <c r="F99" s="30"/>
      <c r="G99" s="30"/>
      <c r="H99" s="33">
        <f t="shared" ref="H99:AE99" si="942">SUBTOTAL(9,H91:H98)</f>
        <v>1184045</v>
      </c>
      <c r="I99" s="33">
        <f t="shared" si="942"/>
        <v>1139045</v>
      </c>
      <c r="J99" s="33">
        <f t="shared" si="942"/>
        <v>30</v>
      </c>
      <c r="K99" s="33">
        <f t="shared" si="942"/>
        <v>790800</v>
      </c>
      <c r="L99" s="33">
        <f t="shared" si="942"/>
        <v>0</v>
      </c>
      <c r="M99" s="33">
        <f t="shared" si="942"/>
        <v>348245</v>
      </c>
      <c r="N99" s="33">
        <f t="shared" si="942"/>
        <v>0</v>
      </c>
      <c r="O99" s="33">
        <f t="shared" si="942"/>
        <v>0</v>
      </c>
      <c r="P99" s="33">
        <f t="shared" si="942"/>
        <v>45000</v>
      </c>
      <c r="Q99" s="33">
        <f t="shared" si="942"/>
        <v>0</v>
      </c>
      <c r="R99" s="33">
        <f t="shared" si="942"/>
        <v>45000</v>
      </c>
      <c r="S99" s="33">
        <f t="shared" si="942"/>
        <v>0</v>
      </c>
      <c r="T99" s="33">
        <f t="shared" si="942"/>
        <v>-348245</v>
      </c>
      <c r="U99" s="33">
        <f t="shared" si="942"/>
        <v>-45000</v>
      </c>
      <c r="V99" s="33">
        <f t="shared" si="942"/>
        <v>-226360</v>
      </c>
      <c r="W99" s="33">
        <f t="shared" si="942"/>
        <v>-29250</v>
      </c>
      <c r="X99" s="33">
        <f t="shared" si="942"/>
        <v>192797</v>
      </c>
      <c r="Y99" s="33">
        <f t="shared" si="942"/>
        <v>180765</v>
      </c>
      <c r="Z99" s="47">
        <f t="shared" si="942"/>
        <v>-0.53</v>
      </c>
      <c r="AA99" s="47">
        <f t="shared" si="942"/>
        <v>-0.13</v>
      </c>
      <c r="AB99" s="47">
        <f t="shared" si="942"/>
        <v>-0.65999999999999992</v>
      </c>
      <c r="AC99" s="47">
        <f t="shared" si="942"/>
        <v>-0.35000000000000003</v>
      </c>
      <c r="AD99" s="47">
        <f t="shared" si="942"/>
        <v>-0.08</v>
      </c>
      <c r="AE99" s="47">
        <f t="shared" si="942"/>
        <v>-0.43000000000000005</v>
      </c>
      <c r="AF99" s="33">
        <f t="shared" ref="AF99:AX99" si="943">SUBTOTAL(9,AF91:AF98)</f>
        <v>0</v>
      </c>
      <c r="AG99" s="33">
        <f t="shared" si="943"/>
        <v>0</v>
      </c>
      <c r="AH99" s="33">
        <f t="shared" si="943"/>
        <v>0</v>
      </c>
      <c r="AI99" s="33">
        <f t="shared" si="943"/>
        <v>0</v>
      </c>
      <c r="AJ99" s="33">
        <f t="shared" si="943"/>
        <v>0</v>
      </c>
      <c r="AK99" s="33">
        <f t="shared" si="943"/>
        <v>0</v>
      </c>
      <c r="AL99" s="33">
        <f t="shared" si="943"/>
        <v>0</v>
      </c>
      <c r="AM99" s="33">
        <f t="shared" si="943"/>
        <v>0</v>
      </c>
      <c r="AN99" s="33">
        <f t="shared" si="943"/>
        <v>0</v>
      </c>
      <c r="AO99" s="33">
        <f t="shared" si="943"/>
        <v>0</v>
      </c>
      <c r="AP99" s="33">
        <f t="shared" si="943"/>
        <v>0</v>
      </c>
      <c r="AQ99" s="33">
        <f t="shared" si="943"/>
        <v>0</v>
      </c>
      <c r="AR99" s="33">
        <f t="shared" si="943"/>
        <v>226360</v>
      </c>
      <c r="AS99" s="33">
        <f t="shared" si="943"/>
        <v>29250</v>
      </c>
      <c r="AT99" s="33">
        <f t="shared" si="943"/>
        <v>0</v>
      </c>
      <c r="AU99" s="33">
        <f t="shared" si="943"/>
        <v>0</v>
      </c>
      <c r="AV99" s="47" t="e">
        <f t="shared" si="943"/>
        <v>#DIV/0!</v>
      </c>
      <c r="AW99" s="47" t="e">
        <f t="shared" si="943"/>
        <v>#DIV/0!</v>
      </c>
      <c r="AX99" s="47" t="e">
        <f t="shared" si="943"/>
        <v>#DIV/0!</v>
      </c>
      <c r="AY99"/>
      <c r="AZ99"/>
      <c r="BA99" s="33">
        <f t="shared" ref="BA99:BS99" si="944">SUBTOTAL(9,BA91:BA98)</f>
        <v>0</v>
      </c>
      <c r="BB99" s="33">
        <f t="shared" si="944"/>
        <v>0</v>
      </c>
      <c r="BC99" s="33">
        <f t="shared" si="944"/>
        <v>0</v>
      </c>
      <c r="BD99" s="33">
        <f t="shared" si="944"/>
        <v>0</v>
      </c>
      <c r="BE99" s="33">
        <f t="shared" si="944"/>
        <v>0</v>
      </c>
      <c r="BF99" s="33">
        <f t="shared" si="944"/>
        <v>0</v>
      </c>
      <c r="BG99" s="33">
        <f t="shared" si="944"/>
        <v>0</v>
      </c>
      <c r="BH99" s="33">
        <f t="shared" si="944"/>
        <v>0</v>
      </c>
      <c r="BI99" s="33">
        <f t="shared" si="944"/>
        <v>0</v>
      </c>
      <c r="BJ99" s="33">
        <f t="shared" si="944"/>
        <v>0</v>
      </c>
      <c r="BK99" s="33">
        <f t="shared" si="944"/>
        <v>0</v>
      </c>
      <c r="BL99" s="33">
        <f t="shared" si="944"/>
        <v>0</v>
      </c>
      <c r="BM99" s="33">
        <f t="shared" si="944"/>
        <v>0</v>
      </c>
      <c r="BN99" s="33">
        <f t="shared" si="944"/>
        <v>0</v>
      </c>
      <c r="BO99" s="33">
        <f t="shared" si="944"/>
        <v>0</v>
      </c>
      <c r="BP99" s="33">
        <f t="shared" si="944"/>
        <v>0</v>
      </c>
      <c r="BQ99" s="47" t="e">
        <f t="shared" si="944"/>
        <v>#DIV/0!</v>
      </c>
      <c r="BR99" s="47" t="e">
        <f t="shared" si="944"/>
        <v>#DIV/0!</v>
      </c>
      <c r="BS99" s="47" t="e">
        <f t="shared" si="944"/>
        <v>#DIV/0!</v>
      </c>
      <c r="BT99" s="33">
        <f t="shared" ref="BT99:CL99" si="945">SUBTOTAL(9,BT91:BT98)</f>
        <v>0</v>
      </c>
      <c r="BU99" s="33">
        <f t="shared" si="945"/>
        <v>0</v>
      </c>
      <c r="BV99" s="33">
        <f t="shared" si="945"/>
        <v>0</v>
      </c>
      <c r="BW99" s="33">
        <f t="shared" si="945"/>
        <v>0</v>
      </c>
      <c r="BX99" s="33">
        <f t="shared" si="945"/>
        <v>0</v>
      </c>
      <c r="BY99" s="33">
        <f t="shared" si="945"/>
        <v>0</v>
      </c>
      <c r="BZ99" s="33">
        <f t="shared" si="945"/>
        <v>0</v>
      </c>
      <c r="CA99" s="33">
        <f t="shared" si="945"/>
        <v>0</v>
      </c>
      <c r="CB99" s="33">
        <f t="shared" si="945"/>
        <v>0</v>
      </c>
      <c r="CC99" s="33">
        <f t="shared" si="945"/>
        <v>0</v>
      </c>
      <c r="CD99" s="33">
        <f t="shared" si="945"/>
        <v>0</v>
      </c>
      <c r="CE99" s="33">
        <f t="shared" si="945"/>
        <v>0</v>
      </c>
      <c r="CF99" s="33">
        <f t="shared" si="945"/>
        <v>0</v>
      </c>
      <c r="CG99" s="33">
        <f t="shared" si="945"/>
        <v>0</v>
      </c>
      <c r="CH99" s="33">
        <f t="shared" si="945"/>
        <v>0</v>
      </c>
      <c r="CI99" s="33">
        <f t="shared" si="945"/>
        <v>0</v>
      </c>
      <c r="CJ99" s="60" t="e">
        <f t="shared" si="945"/>
        <v>#DIV/0!</v>
      </c>
      <c r="CK99" s="60" t="e">
        <f t="shared" si="945"/>
        <v>#DIV/0!</v>
      </c>
      <c r="CL99" s="60" t="e">
        <f t="shared" si="945"/>
        <v>#DIV/0!</v>
      </c>
      <c r="CM99" s="33">
        <f t="shared" ref="CM99:DE99" si="946">SUBTOTAL(9,CM91:CM98)</f>
        <v>0</v>
      </c>
      <c r="CN99" s="33">
        <f t="shared" si="946"/>
        <v>0</v>
      </c>
      <c r="CO99" s="33">
        <f t="shared" si="946"/>
        <v>0</v>
      </c>
      <c r="CP99" s="33">
        <f t="shared" si="946"/>
        <v>0</v>
      </c>
      <c r="CQ99" s="33">
        <f t="shared" si="946"/>
        <v>0</v>
      </c>
      <c r="CR99" s="33">
        <f t="shared" si="946"/>
        <v>0</v>
      </c>
      <c r="CS99" s="33">
        <f t="shared" si="946"/>
        <v>0</v>
      </c>
      <c r="CT99" s="33">
        <f t="shared" si="946"/>
        <v>0</v>
      </c>
      <c r="CU99" s="33">
        <f t="shared" si="946"/>
        <v>0</v>
      </c>
      <c r="CV99" s="33">
        <f t="shared" si="946"/>
        <v>0</v>
      </c>
      <c r="CW99" s="33">
        <f t="shared" si="946"/>
        <v>0</v>
      </c>
      <c r="CX99" s="33">
        <f t="shared" si="946"/>
        <v>0</v>
      </c>
      <c r="CY99" s="33">
        <f t="shared" si="946"/>
        <v>0</v>
      </c>
      <c r="CZ99" s="33">
        <f t="shared" si="946"/>
        <v>0</v>
      </c>
      <c r="DA99" s="33">
        <f t="shared" si="946"/>
        <v>192608</v>
      </c>
      <c r="DB99" s="33">
        <f t="shared" si="946"/>
        <v>181381</v>
      </c>
      <c r="DC99" s="60">
        <f t="shared" si="946"/>
        <v>0</v>
      </c>
      <c r="DD99" s="60">
        <f t="shared" si="946"/>
        <v>0</v>
      </c>
      <c r="DE99" s="60">
        <f t="shared" si="946"/>
        <v>0</v>
      </c>
      <c r="DF99" s="33">
        <f t="shared" ref="DF99:DX99" si="947">SUBTOTAL(9,DF91:DF98)</f>
        <v>0</v>
      </c>
      <c r="DG99" s="33">
        <f t="shared" si="947"/>
        <v>0</v>
      </c>
      <c r="DH99" s="33">
        <f t="shared" si="947"/>
        <v>0</v>
      </c>
      <c r="DI99" s="33">
        <f t="shared" si="947"/>
        <v>0</v>
      </c>
      <c r="DJ99" s="33">
        <f t="shared" si="947"/>
        <v>0</v>
      </c>
      <c r="DK99" s="33">
        <f t="shared" si="947"/>
        <v>0</v>
      </c>
      <c r="DL99" s="33">
        <f t="shared" si="947"/>
        <v>0</v>
      </c>
      <c r="DM99" s="33">
        <f t="shared" si="947"/>
        <v>0</v>
      </c>
      <c r="DN99" s="33">
        <f t="shared" si="947"/>
        <v>0</v>
      </c>
      <c r="DO99" s="33">
        <f t="shared" si="947"/>
        <v>0</v>
      </c>
      <c r="DP99" s="33">
        <f t="shared" si="947"/>
        <v>0</v>
      </c>
      <c r="DQ99" s="33">
        <f t="shared" si="947"/>
        <v>0</v>
      </c>
      <c r="DR99" s="33">
        <f t="shared" si="947"/>
        <v>0</v>
      </c>
      <c r="DS99" s="33">
        <f t="shared" si="947"/>
        <v>0</v>
      </c>
      <c r="DT99" s="33">
        <f t="shared" si="947"/>
        <v>0</v>
      </c>
      <c r="DU99" s="33">
        <f t="shared" si="947"/>
        <v>0</v>
      </c>
      <c r="DV99" s="60" t="e">
        <f t="shared" si="947"/>
        <v>#DIV/0!</v>
      </c>
      <c r="DW99" s="60" t="e">
        <f t="shared" si="947"/>
        <v>#DIV/0!</v>
      </c>
      <c r="DX99" s="60" t="e">
        <f t="shared" si="947"/>
        <v>#DIV/0!</v>
      </c>
      <c r="DY99" s="33">
        <f t="shared" ref="DY99:EQ99" si="948">SUBTOTAL(9,DY91:DY98)</f>
        <v>0</v>
      </c>
      <c r="DZ99" s="33">
        <f t="shared" si="948"/>
        <v>0</v>
      </c>
      <c r="EA99" s="33">
        <f t="shared" si="948"/>
        <v>0</v>
      </c>
      <c r="EB99" s="33">
        <f t="shared" si="948"/>
        <v>0</v>
      </c>
      <c r="EC99" s="33">
        <f t="shared" si="948"/>
        <v>0</v>
      </c>
      <c r="ED99" s="33">
        <f t="shared" si="948"/>
        <v>0</v>
      </c>
      <c r="EE99" s="33">
        <f t="shared" si="948"/>
        <v>0</v>
      </c>
      <c r="EF99" s="33">
        <f t="shared" si="948"/>
        <v>0</v>
      </c>
      <c r="EG99" s="33">
        <f t="shared" si="948"/>
        <v>0</v>
      </c>
      <c r="EH99" s="33">
        <f t="shared" si="948"/>
        <v>0</v>
      </c>
      <c r="EI99" s="33">
        <f t="shared" si="948"/>
        <v>0</v>
      </c>
      <c r="EJ99" s="33">
        <f t="shared" si="948"/>
        <v>0</v>
      </c>
      <c r="EK99" s="33">
        <f t="shared" si="948"/>
        <v>0</v>
      </c>
      <c r="EL99" s="33">
        <f t="shared" si="948"/>
        <v>0</v>
      </c>
      <c r="EM99" s="33">
        <f t="shared" si="948"/>
        <v>0</v>
      </c>
      <c r="EN99" s="33">
        <f t="shared" si="948"/>
        <v>0</v>
      </c>
      <c r="EO99" s="60" t="e">
        <f t="shared" si="948"/>
        <v>#DIV/0!</v>
      </c>
      <c r="EP99" s="60" t="e">
        <f t="shared" si="948"/>
        <v>#DIV/0!</v>
      </c>
      <c r="EQ99" s="60" t="e">
        <f t="shared" si="948"/>
        <v>#DIV/0!</v>
      </c>
    </row>
    <row r="100" spans="1:147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40">
        <f>I100+P100</f>
        <v>166240</v>
      </c>
      <c r="I100" s="40">
        <f>K100+L100+M100+N100+O100</f>
        <v>105440</v>
      </c>
      <c r="J100" s="5">
        <v>4</v>
      </c>
      <c r="K100" s="9">
        <v>105440</v>
      </c>
      <c r="L100" s="9"/>
      <c r="M100" s="9"/>
      <c r="N100" s="9"/>
      <c r="O100" s="9"/>
      <c r="P100" s="40">
        <f>Q100+R100+S100</f>
        <v>60800</v>
      </c>
      <c r="Q100" s="9">
        <v>20000</v>
      </c>
      <c r="R100" s="9">
        <v>40800</v>
      </c>
      <c r="S100" s="9"/>
      <c r="T100" s="68">
        <f>(L100+M100+N100)*-1</f>
        <v>0</v>
      </c>
      <c r="U100" s="68">
        <f>(Q100+R100)*-1</f>
        <v>-60800</v>
      </c>
      <c r="V100" s="9">
        <f t="shared" ref="V100:W103" si="949">ROUND(T100*0.65,0)</f>
        <v>0</v>
      </c>
      <c r="W100" s="9">
        <f t="shared" si="949"/>
        <v>-39520</v>
      </c>
      <c r="X100" s="9">
        <v>55392</v>
      </c>
      <c r="Y100" s="9">
        <v>29600</v>
      </c>
      <c r="Z100" s="73">
        <f t="shared" ref="Z100:Z103" si="950">IF(T100=0,0,ROUND((T100+L100)/X100/12,2))</f>
        <v>0</v>
      </c>
      <c r="AA100" s="73">
        <f t="shared" ref="AA100:AA103" si="951">IF(U100=0,0,ROUND((U100+Q100)/Y100/12,2))</f>
        <v>-0.11</v>
      </c>
      <c r="AB100" s="73">
        <f>Z100+AA100</f>
        <v>-0.11</v>
      </c>
      <c r="AC100" s="73">
        <f t="shared" ref="AC100:AC103" si="952">ROUND(Z100*0.65,2)</f>
        <v>0</v>
      </c>
      <c r="AD100" s="73">
        <f t="shared" ref="AD100:AD103" si="953">ROUND(AA100*0.65,2)</f>
        <v>-7.0000000000000007E-2</v>
      </c>
      <c r="AE100" s="46">
        <f>AC100+AD100</f>
        <v>-7.0000000000000007E-2</v>
      </c>
      <c r="AF100" s="40">
        <f>AG100+AN100</f>
        <v>0</v>
      </c>
      <c r="AG100" s="40">
        <f>AI100+AJ100+AK100+AL100+AM100</f>
        <v>0</v>
      </c>
      <c r="AH100" s="81"/>
      <c r="AI100" s="82"/>
      <c r="AJ100" s="82"/>
      <c r="AK100" s="82"/>
      <c r="AL100" s="82"/>
      <c r="AM100" s="82"/>
      <c r="AN100" s="80">
        <f>AO100+AP100+AQ100</f>
        <v>0</v>
      </c>
      <c r="AO100" s="82"/>
      <c r="AP100" s="82"/>
      <c r="AQ100" s="9"/>
      <c r="AR100" s="85">
        <f>((AL100+AK100+AJ100)-((V100)*-1))*-1</f>
        <v>0</v>
      </c>
      <c r="AS100" s="85">
        <f>((AO100+AP100)-((W100)*-1))*-1</f>
        <v>39520</v>
      </c>
      <c r="AT100" s="9"/>
      <c r="AU100" s="9"/>
      <c r="AV100" s="90" t="e">
        <f t="shared" ref="AV100:AV103" si="954">ROUND((AY100/AT100/10)+(AC100),2)*-1</f>
        <v>#DIV/0!</v>
      </c>
      <c r="AW100" s="90" t="e">
        <f t="shared" ref="AW100:AW103" si="955">ROUND((AZ100/AU100/10)+AD100,2)*-1</f>
        <v>#DIV/0!</v>
      </c>
      <c r="AX100" s="90" t="e">
        <f>AV100+AW100</f>
        <v>#DIV/0!</v>
      </c>
      <c r="AY100" s="92">
        <f t="shared" ref="AY100:AY103" si="956">AK100+AL100</f>
        <v>0</v>
      </c>
      <c r="AZ100" s="92">
        <f t="shared" ref="AZ100:AZ103" si="957">AP100</f>
        <v>0</v>
      </c>
      <c r="BA100" s="93">
        <f>BB100+BI100</f>
        <v>0</v>
      </c>
      <c r="BB100" s="93">
        <f>BD100+BE100+BF100+BG100+BH100</f>
        <v>0</v>
      </c>
      <c r="BC100" s="94"/>
      <c r="BD100" s="85"/>
      <c r="BE100" s="85"/>
      <c r="BF100" s="85"/>
      <c r="BG100" s="85"/>
      <c r="BH100" s="85"/>
      <c r="BI100" s="93">
        <f>BJ100+BK100+BL100</f>
        <v>0</v>
      </c>
      <c r="BJ100" s="85"/>
      <c r="BK100" s="85"/>
      <c r="BL100" s="85"/>
      <c r="BM100" s="85">
        <f t="shared" ref="BM100:BM103" si="958">(BE100+BF100+BG100)-(AJ100+AK100+AL100)</f>
        <v>0</v>
      </c>
      <c r="BN100" s="85">
        <f t="shared" ref="BN100:BN103" si="959">(BJ100+BK100)-(AO100+AP100)</f>
        <v>0</v>
      </c>
      <c r="BO100" s="9"/>
      <c r="BP100" s="9"/>
      <c r="BQ100" s="90" t="e">
        <f t="shared" ref="BQ100:BQ103" si="960">ROUND(((BF100+BG100)-(AK100+AL100))/BO100/10,2)*-1</f>
        <v>#DIV/0!</v>
      </c>
      <c r="BR100" s="90" t="e">
        <f t="shared" ref="BR100:BR103" si="961">ROUND(((BK100-AP100)/BP100/10),2)*-1</f>
        <v>#DIV/0!</v>
      </c>
      <c r="BS100" s="90" t="e">
        <f>BQ100+BR100</f>
        <v>#DIV/0!</v>
      </c>
      <c r="BT100" s="93">
        <f>BU100+CB100</f>
        <v>0</v>
      </c>
      <c r="BU100" s="93">
        <f>BW100+BX100+BY100+BZ100+CA100</f>
        <v>0</v>
      </c>
      <c r="BV100" s="94"/>
      <c r="BW100" s="85"/>
      <c r="BX100" s="82"/>
      <c r="BY100" s="82"/>
      <c r="BZ100" s="82"/>
      <c r="CA100" s="82"/>
      <c r="CB100" s="80">
        <f>SUM(CC100:CE100)</f>
        <v>0</v>
      </c>
      <c r="CC100" s="82"/>
      <c r="CD100" s="82"/>
      <c r="CE100" s="82"/>
      <c r="CF100" s="85">
        <f t="shared" ref="CF100:CF103" si="962">(BX100+BY100+BZ100)-(BE100+BF100+BG100)</f>
        <v>0</v>
      </c>
      <c r="CG100" s="85">
        <f t="shared" ref="CG100:CG103" si="963">(CC100+CD100)-(BJ100+BK100)</f>
        <v>0</v>
      </c>
      <c r="CH100" s="9"/>
      <c r="CI100" s="9"/>
      <c r="CJ100" s="96" t="e">
        <f t="shared" ref="CJ100:CJ103" si="964">ROUND(((BY100+BZ100)-(BF100+BG100))/CH100/10,2)*-1</f>
        <v>#DIV/0!</v>
      </c>
      <c r="CK100" s="96" t="e">
        <f t="shared" ref="CK100:CK103" si="965">ROUND(((CD100-BK100)/CI100/10),2)*-1</f>
        <v>#DIV/0!</v>
      </c>
      <c r="CL100" s="96" t="e">
        <f>CJ100+CK100</f>
        <v>#DIV/0!</v>
      </c>
      <c r="CM100" s="93">
        <f>CN100+CU100</f>
        <v>0</v>
      </c>
      <c r="CN100" s="93">
        <f>CP100+CQ100+CR100+CS100+CT100</f>
        <v>0</v>
      </c>
      <c r="CO100" s="94"/>
      <c r="CP100" s="85"/>
      <c r="CQ100" s="85"/>
      <c r="CR100" s="85"/>
      <c r="CS100" s="85"/>
      <c r="CT100" s="85"/>
      <c r="CU100" s="93">
        <f>SUM(CV100:CX100)</f>
        <v>0</v>
      </c>
      <c r="CV100" s="85"/>
      <c r="CW100" s="85"/>
      <c r="CX100" s="85"/>
      <c r="CY100" s="85">
        <f t="shared" ref="CY100:CY103" si="966">(CQ100+CR100+CS100)-(BX100+BY100+BZ100)</f>
        <v>0</v>
      </c>
      <c r="CZ100" s="85">
        <f t="shared" ref="CZ100:CZ103" si="967">(CV100+CW100)-(CC100+CD100)</f>
        <v>0</v>
      </c>
      <c r="DA100" s="9">
        <v>56067</v>
      </c>
      <c r="DB100" s="9">
        <v>27130</v>
      </c>
      <c r="DC100" s="96">
        <f t="shared" ref="DC100" si="968">ROUND(((CR100+CS100)-(BY100+BZ100))/DA100/10,2)*-1</f>
        <v>0</v>
      </c>
      <c r="DD100" s="96">
        <f t="shared" ref="DD100" si="969">ROUND(((CW100-CD100)/DB100/10),2)*-1</f>
        <v>0</v>
      </c>
      <c r="DE100" s="96">
        <f>DC100+DD100</f>
        <v>0</v>
      </c>
      <c r="DF100" s="93">
        <f>DG100+DN100</f>
        <v>0</v>
      </c>
      <c r="DG100" s="93">
        <f>DI100+DJ100+DK100+DL100+DM100</f>
        <v>0</v>
      </c>
      <c r="DH100" s="94"/>
      <c r="DI100" s="85"/>
      <c r="DJ100" s="85"/>
      <c r="DK100" s="85"/>
      <c r="DL100" s="85"/>
      <c r="DM100" s="85"/>
      <c r="DN100" s="93">
        <f>SUM(DO100:DQ100)</f>
        <v>0</v>
      </c>
      <c r="DO100" s="85"/>
      <c r="DP100" s="85"/>
      <c r="DQ100" s="85"/>
      <c r="DR100" s="85">
        <f t="shared" ref="DR100:DR103" si="970">(DJ100+DK100+DL100)-(CQ100+CR100+CS100)</f>
        <v>0</v>
      </c>
      <c r="DS100" s="85">
        <f t="shared" ref="DS100:DS103" si="971">(DO100+DP100)-(CV100+CW100)</f>
        <v>0</v>
      </c>
      <c r="DT100" s="9"/>
      <c r="DU100" s="9"/>
      <c r="DV100" s="96" t="e">
        <f t="shared" ref="DV100" si="972">ROUND(((DK100+DL100)-(CR100+CS100))/DT100/10,2)*-1</f>
        <v>#DIV/0!</v>
      </c>
      <c r="DW100" s="96" t="e">
        <f t="shared" ref="DW100" si="973">ROUND(((DP100-CW100)/DU100/10),2)*-1</f>
        <v>#DIV/0!</v>
      </c>
      <c r="DX100" s="96" t="e">
        <f>DV100+DW100</f>
        <v>#DIV/0!</v>
      </c>
      <c r="DY100" s="93">
        <f>DZ100+EG100</f>
        <v>0</v>
      </c>
      <c r="DZ100" s="93">
        <f>EB100+EC100+ED100+EE100+EF100</f>
        <v>0</v>
      </c>
      <c r="EA100" s="94"/>
      <c r="EB100" s="85"/>
      <c r="EC100" s="85"/>
      <c r="ED100" s="85"/>
      <c r="EE100" s="85"/>
      <c r="EF100" s="85"/>
      <c r="EG100" s="93">
        <f>SUM(EH100:EJ100)</f>
        <v>0</v>
      </c>
      <c r="EH100" s="85"/>
      <c r="EI100" s="85"/>
      <c r="EJ100" s="85"/>
      <c r="EK100" s="85">
        <f t="shared" ref="EK100:EK103" si="974">(EC100+ED100+EE100)-(DJ100+DK100+DL100)</f>
        <v>0</v>
      </c>
      <c r="EL100" s="85">
        <f t="shared" ref="EL100:EL103" si="975">(EH100+EI100)-(DO100+DP100)</f>
        <v>0</v>
      </c>
      <c r="EM100" s="9"/>
      <c r="EN100" s="9"/>
      <c r="EO100" s="96" t="e">
        <f t="shared" ref="EO100" si="976">ROUND(((ED100+EE100)-(DK100+DL100))/EM100/10,2)*-1</f>
        <v>#DIV/0!</v>
      </c>
      <c r="EP100" s="96" t="e">
        <f t="shared" ref="EP100" si="977">ROUND(((EI100-DP100)/EN100/10),2)*-1</f>
        <v>#DIV/0!</v>
      </c>
      <c r="EQ100" s="96" t="e">
        <f>EO100+EP100</f>
        <v>#DIV/0!</v>
      </c>
    </row>
    <row r="101" spans="1:147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19">
        <v>3122</v>
      </c>
      <c r="F101" s="19" t="s">
        <v>109</v>
      </c>
      <c r="G101" s="19" t="s">
        <v>95</v>
      </c>
      <c r="H101" s="40">
        <f>I101+P101</f>
        <v>0</v>
      </c>
      <c r="I101" s="40">
        <f>K101+L101+M101+N101+O101</f>
        <v>0</v>
      </c>
      <c r="J101" s="5"/>
      <c r="K101" s="9"/>
      <c r="L101" s="9"/>
      <c r="M101" s="9"/>
      <c r="N101" s="9"/>
      <c r="O101" s="9"/>
      <c r="P101" s="40">
        <f>Q101+R101+S101</f>
        <v>0</v>
      </c>
      <c r="Q101" s="9"/>
      <c r="R101" s="9"/>
      <c r="S101" s="9"/>
      <c r="T101" s="68">
        <f>(L101+M101+N101)*-1</f>
        <v>0</v>
      </c>
      <c r="U101" s="68">
        <f>(Q101+R101)*-1</f>
        <v>0</v>
      </c>
      <c r="V101" s="9">
        <f t="shared" si="949"/>
        <v>0</v>
      </c>
      <c r="W101" s="9">
        <f t="shared" si="949"/>
        <v>0</v>
      </c>
      <c r="X101" s="45" t="s">
        <v>219</v>
      </c>
      <c r="Y101" s="45" t="s">
        <v>219</v>
      </c>
      <c r="Z101" s="73">
        <f t="shared" si="950"/>
        <v>0</v>
      </c>
      <c r="AA101" s="73">
        <f t="shared" si="951"/>
        <v>0</v>
      </c>
      <c r="AB101" s="73">
        <f>Z101+AA101</f>
        <v>0</v>
      </c>
      <c r="AC101" s="73">
        <f t="shared" si="952"/>
        <v>0</v>
      </c>
      <c r="AD101" s="73">
        <f t="shared" si="953"/>
        <v>0</v>
      </c>
      <c r="AE101" s="46">
        <f>AC101+AD101</f>
        <v>0</v>
      </c>
      <c r="AF101" s="40">
        <f>AG101+AN101</f>
        <v>0</v>
      </c>
      <c r="AG101" s="40">
        <f>AI101+AJ101+AK101+AL101+AM101</f>
        <v>0</v>
      </c>
      <c r="AH101" s="81"/>
      <c r="AI101" s="82"/>
      <c r="AJ101" s="82"/>
      <c r="AK101" s="82"/>
      <c r="AL101" s="82"/>
      <c r="AM101" s="82"/>
      <c r="AN101" s="80">
        <f>AO101+AP101+AQ101</f>
        <v>0</v>
      </c>
      <c r="AO101" s="82"/>
      <c r="AP101" s="82"/>
      <c r="AQ101" s="9"/>
      <c r="AR101" s="85">
        <f>((AL101+AK101+AJ101)-((V101)*-1))*-1</f>
        <v>0</v>
      </c>
      <c r="AS101" s="85">
        <f>((AO101+AP101)-((W101)*-1))*-1</f>
        <v>0</v>
      </c>
      <c r="AT101" s="45" t="s">
        <v>219</v>
      </c>
      <c r="AU101" s="45" t="s">
        <v>219</v>
      </c>
      <c r="AV101" s="90">
        <v>0</v>
      </c>
      <c r="AW101" s="90">
        <v>0</v>
      </c>
      <c r="AX101" s="90">
        <f>AV101+AW101</f>
        <v>0</v>
      </c>
      <c r="AY101" s="92">
        <f t="shared" si="956"/>
        <v>0</v>
      </c>
      <c r="AZ101" s="92">
        <f t="shared" si="957"/>
        <v>0</v>
      </c>
      <c r="BA101" s="93">
        <f>BB101+BI101</f>
        <v>0</v>
      </c>
      <c r="BB101" s="93">
        <f>BD101+BE101+BF101+BG101+BH101</f>
        <v>0</v>
      </c>
      <c r="BC101" s="94"/>
      <c r="BD101" s="85"/>
      <c r="BE101" s="85"/>
      <c r="BF101" s="85"/>
      <c r="BG101" s="85"/>
      <c r="BH101" s="85"/>
      <c r="BI101" s="93">
        <f>BJ101+BK101+BL101</f>
        <v>0</v>
      </c>
      <c r="BJ101" s="85"/>
      <c r="BK101" s="85"/>
      <c r="BL101" s="85"/>
      <c r="BM101" s="85">
        <f t="shared" si="958"/>
        <v>0</v>
      </c>
      <c r="BN101" s="85">
        <f t="shared" si="959"/>
        <v>0</v>
      </c>
      <c r="BO101" s="45" t="s">
        <v>219</v>
      </c>
      <c r="BP101" s="45" t="s">
        <v>219</v>
      </c>
      <c r="BQ101" s="90">
        <v>0</v>
      </c>
      <c r="BR101" s="90">
        <v>0</v>
      </c>
      <c r="BS101" s="90">
        <f>BQ101+BR101</f>
        <v>0</v>
      </c>
      <c r="BT101" s="93">
        <f>BU101+CB101</f>
        <v>0</v>
      </c>
      <c r="BU101" s="93">
        <f>BW101+BX101+BY101+BZ101+CA101</f>
        <v>0</v>
      </c>
      <c r="BV101" s="81"/>
      <c r="BW101" s="82"/>
      <c r="BX101" s="82"/>
      <c r="BY101" s="82"/>
      <c r="BZ101" s="82"/>
      <c r="CA101" s="82"/>
      <c r="CB101" s="80">
        <f t="shared" ref="CB101:CB103" si="978">SUM(CC101:CE101)</f>
        <v>0</v>
      </c>
      <c r="CC101" s="82"/>
      <c r="CD101" s="82"/>
      <c r="CE101" s="82"/>
      <c r="CF101" s="85">
        <f t="shared" si="962"/>
        <v>0</v>
      </c>
      <c r="CG101" s="85">
        <f t="shared" si="963"/>
        <v>0</v>
      </c>
      <c r="CH101" s="45" t="s">
        <v>219</v>
      </c>
      <c r="CI101" s="45" t="s">
        <v>219</v>
      </c>
      <c r="CJ101" s="96">
        <v>0</v>
      </c>
      <c r="CK101" s="96">
        <v>0</v>
      </c>
      <c r="CL101" s="96">
        <f>CJ101+CK101</f>
        <v>0</v>
      </c>
      <c r="CM101" s="93">
        <f>CN101+CU101</f>
        <v>0</v>
      </c>
      <c r="CN101" s="93">
        <f>CP101+CQ101+CR101+CS101+CT101</f>
        <v>0</v>
      </c>
      <c r="CO101" s="94"/>
      <c r="CP101" s="85"/>
      <c r="CQ101" s="85"/>
      <c r="CR101" s="85"/>
      <c r="CS101" s="85"/>
      <c r="CT101" s="85"/>
      <c r="CU101" s="93">
        <f t="shared" ref="CU101:CU103" si="979">SUM(CV101:CX101)</f>
        <v>0</v>
      </c>
      <c r="CV101" s="85"/>
      <c r="CW101" s="85"/>
      <c r="CX101" s="85"/>
      <c r="CY101" s="85">
        <f t="shared" si="966"/>
        <v>0</v>
      </c>
      <c r="CZ101" s="85">
        <f t="shared" si="967"/>
        <v>0</v>
      </c>
      <c r="DA101" s="45" t="s">
        <v>219</v>
      </c>
      <c r="DB101" s="45" t="s">
        <v>219</v>
      </c>
      <c r="DC101" s="96">
        <v>0</v>
      </c>
      <c r="DD101" s="96">
        <v>0</v>
      </c>
      <c r="DE101" s="96">
        <f>DC101+DD101</f>
        <v>0</v>
      </c>
      <c r="DF101" s="93">
        <f>DG101+DN101</f>
        <v>0</v>
      </c>
      <c r="DG101" s="93">
        <f>DI101+DJ101+DK101+DL101+DM101</f>
        <v>0</v>
      </c>
      <c r="DH101" s="94"/>
      <c r="DI101" s="85"/>
      <c r="DJ101" s="85"/>
      <c r="DK101" s="85"/>
      <c r="DL101" s="85"/>
      <c r="DM101" s="85"/>
      <c r="DN101" s="93">
        <f t="shared" ref="DN101:DN103" si="980">SUM(DO101:DQ101)</f>
        <v>0</v>
      </c>
      <c r="DO101" s="85"/>
      <c r="DP101" s="85"/>
      <c r="DQ101" s="85"/>
      <c r="DR101" s="85">
        <f t="shared" si="970"/>
        <v>0</v>
      </c>
      <c r="DS101" s="85">
        <f t="shared" si="971"/>
        <v>0</v>
      </c>
      <c r="DT101" s="45" t="s">
        <v>219</v>
      </c>
      <c r="DU101" s="45" t="s">
        <v>219</v>
      </c>
      <c r="DV101" s="96">
        <v>0</v>
      </c>
      <c r="DW101" s="96">
        <v>0</v>
      </c>
      <c r="DX101" s="96">
        <f>DV101+DW101</f>
        <v>0</v>
      </c>
      <c r="DY101" s="93">
        <f>DZ101+EG101</f>
        <v>0</v>
      </c>
      <c r="DZ101" s="93">
        <f>EB101+EC101+ED101+EE101+EF101</f>
        <v>0</v>
      </c>
      <c r="EA101" s="94"/>
      <c r="EB101" s="85"/>
      <c r="EC101" s="85"/>
      <c r="ED101" s="85"/>
      <c r="EE101" s="85"/>
      <c r="EF101" s="85"/>
      <c r="EG101" s="93">
        <f t="shared" ref="EG101:EG103" si="981">SUM(EH101:EJ101)</f>
        <v>0</v>
      </c>
      <c r="EH101" s="85"/>
      <c r="EI101" s="85"/>
      <c r="EJ101" s="85"/>
      <c r="EK101" s="85">
        <f t="shared" si="974"/>
        <v>0</v>
      </c>
      <c r="EL101" s="85">
        <f t="shared" si="975"/>
        <v>0</v>
      </c>
      <c r="EM101" s="45" t="s">
        <v>219</v>
      </c>
      <c r="EN101" s="45" t="s">
        <v>219</v>
      </c>
      <c r="EO101" s="96">
        <v>0</v>
      </c>
      <c r="EP101" s="96">
        <v>0</v>
      </c>
      <c r="EQ101" s="96">
        <f>EO101+EP101</f>
        <v>0</v>
      </c>
    </row>
    <row r="102" spans="1:147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7" t="s">
        <v>95</v>
      </c>
      <c r="H102" s="40">
        <f>I102+P102</f>
        <v>0</v>
      </c>
      <c r="I102" s="40">
        <f>K102+L102+M102+N102+O102</f>
        <v>0</v>
      </c>
      <c r="J102" s="5"/>
      <c r="K102" s="9"/>
      <c r="L102" s="9"/>
      <c r="M102" s="9"/>
      <c r="N102" s="9"/>
      <c r="O102" s="9"/>
      <c r="P102" s="40">
        <f>Q102+R102+S102</f>
        <v>0</v>
      </c>
      <c r="Q102" s="9"/>
      <c r="R102" s="9"/>
      <c r="S102" s="9"/>
      <c r="T102" s="68">
        <f>(L102+M102+N102)*-1</f>
        <v>0</v>
      </c>
      <c r="U102" s="68">
        <f>(Q102+R102)*-1</f>
        <v>0</v>
      </c>
      <c r="V102" s="9">
        <f t="shared" si="949"/>
        <v>0</v>
      </c>
      <c r="W102" s="9">
        <f t="shared" si="949"/>
        <v>0</v>
      </c>
      <c r="X102" s="45" t="s">
        <v>219</v>
      </c>
      <c r="Y102" s="9">
        <v>25931</v>
      </c>
      <c r="Z102" s="73">
        <f t="shared" si="950"/>
        <v>0</v>
      </c>
      <c r="AA102" s="73">
        <f t="shared" si="951"/>
        <v>0</v>
      </c>
      <c r="AB102" s="73">
        <f>Z102+AA102</f>
        <v>0</v>
      </c>
      <c r="AC102" s="73">
        <f t="shared" si="952"/>
        <v>0</v>
      </c>
      <c r="AD102" s="73">
        <f t="shared" si="953"/>
        <v>0</v>
      </c>
      <c r="AE102" s="46">
        <f>AC102+AD102</f>
        <v>0</v>
      </c>
      <c r="AF102" s="40">
        <f>AG102+AN102</f>
        <v>0</v>
      </c>
      <c r="AG102" s="40">
        <f>AI102+AJ102+AK102+AL102+AM102</f>
        <v>0</v>
      </c>
      <c r="AH102" s="81"/>
      <c r="AI102" s="82"/>
      <c r="AJ102" s="82"/>
      <c r="AK102" s="82"/>
      <c r="AL102" s="82"/>
      <c r="AM102" s="82"/>
      <c r="AN102" s="80">
        <f>AO102+AP102+AQ102</f>
        <v>0</v>
      </c>
      <c r="AO102" s="82"/>
      <c r="AP102" s="82"/>
      <c r="AQ102" s="9"/>
      <c r="AR102" s="85">
        <f>((AL102+AK102+AJ102)-((V102)*-1))*-1</f>
        <v>0</v>
      </c>
      <c r="AS102" s="85">
        <f>((AO102+AP102)-((W102)*-1))*-1</f>
        <v>0</v>
      </c>
      <c r="AT102" s="45" t="s">
        <v>219</v>
      </c>
      <c r="AU102" s="9"/>
      <c r="AV102" s="90">
        <v>0</v>
      </c>
      <c r="AW102" s="90" t="e">
        <f t="shared" si="955"/>
        <v>#DIV/0!</v>
      </c>
      <c r="AX102" s="90" t="e">
        <f>AV102+AW102</f>
        <v>#DIV/0!</v>
      </c>
      <c r="AY102" s="92">
        <f t="shared" si="956"/>
        <v>0</v>
      </c>
      <c r="AZ102" s="92">
        <f t="shared" si="957"/>
        <v>0</v>
      </c>
      <c r="BA102" s="93">
        <f>BB102+BI102</f>
        <v>0</v>
      </c>
      <c r="BB102" s="93">
        <f>BD102+BE102+BF102+BG102+BH102</f>
        <v>0</v>
      </c>
      <c r="BC102" s="94"/>
      <c r="BD102" s="85"/>
      <c r="BE102" s="85"/>
      <c r="BF102" s="85"/>
      <c r="BG102" s="85"/>
      <c r="BH102" s="85"/>
      <c r="BI102" s="93">
        <f>BJ102+BK102+BL102</f>
        <v>0</v>
      </c>
      <c r="BJ102" s="85"/>
      <c r="BK102" s="85"/>
      <c r="BL102" s="85"/>
      <c r="BM102" s="85">
        <f t="shared" si="958"/>
        <v>0</v>
      </c>
      <c r="BN102" s="85">
        <f t="shared" si="959"/>
        <v>0</v>
      </c>
      <c r="BO102" s="45" t="s">
        <v>219</v>
      </c>
      <c r="BP102" s="9"/>
      <c r="BQ102" s="90">
        <v>0</v>
      </c>
      <c r="BR102" s="90" t="e">
        <f t="shared" si="961"/>
        <v>#DIV/0!</v>
      </c>
      <c r="BS102" s="90" t="e">
        <f>BQ102+BR102</f>
        <v>#DIV/0!</v>
      </c>
      <c r="BT102" s="93">
        <f>BU102+CB102</f>
        <v>0</v>
      </c>
      <c r="BU102" s="93">
        <f>BW102+BX102+BY102+BZ102+CA102</f>
        <v>0</v>
      </c>
      <c r="BV102" s="81"/>
      <c r="BW102" s="82"/>
      <c r="BX102" s="82"/>
      <c r="BY102" s="82"/>
      <c r="BZ102" s="82"/>
      <c r="CA102" s="82"/>
      <c r="CB102" s="80">
        <f t="shared" si="978"/>
        <v>0</v>
      </c>
      <c r="CC102" s="82"/>
      <c r="CD102" s="82"/>
      <c r="CE102" s="82"/>
      <c r="CF102" s="85">
        <f t="shared" si="962"/>
        <v>0</v>
      </c>
      <c r="CG102" s="85">
        <f t="shared" si="963"/>
        <v>0</v>
      </c>
      <c r="CH102" s="45" t="s">
        <v>219</v>
      </c>
      <c r="CI102" s="9"/>
      <c r="CJ102" s="96">
        <v>0</v>
      </c>
      <c r="CK102" s="96" t="e">
        <f t="shared" si="965"/>
        <v>#DIV/0!</v>
      </c>
      <c r="CL102" s="96" t="e">
        <f>CJ102+CK102</f>
        <v>#DIV/0!</v>
      </c>
      <c r="CM102" s="93">
        <f>CN102+CU102</f>
        <v>0</v>
      </c>
      <c r="CN102" s="93">
        <f>CP102+CQ102+CR102+CS102+CT102</f>
        <v>0</v>
      </c>
      <c r="CO102" s="94"/>
      <c r="CP102" s="85"/>
      <c r="CQ102" s="85"/>
      <c r="CR102" s="85"/>
      <c r="CS102" s="85"/>
      <c r="CT102" s="85"/>
      <c r="CU102" s="93">
        <f t="shared" si="979"/>
        <v>0</v>
      </c>
      <c r="CV102" s="85"/>
      <c r="CW102" s="85"/>
      <c r="CX102" s="85"/>
      <c r="CY102" s="85">
        <f t="shared" si="966"/>
        <v>0</v>
      </c>
      <c r="CZ102" s="85">
        <f t="shared" si="967"/>
        <v>0</v>
      </c>
      <c r="DA102" s="45" t="s">
        <v>219</v>
      </c>
      <c r="DB102" s="9">
        <v>26460</v>
      </c>
      <c r="DC102" s="96">
        <v>0</v>
      </c>
      <c r="DD102" s="96">
        <f t="shared" ref="DD102:DD103" si="982">ROUND(((CW102-CD102)/DB102/10),2)*-1</f>
        <v>0</v>
      </c>
      <c r="DE102" s="96">
        <f>DC102+DD102</f>
        <v>0</v>
      </c>
      <c r="DF102" s="93">
        <f>DG102+DN102</f>
        <v>0</v>
      </c>
      <c r="DG102" s="93">
        <f>DI102+DJ102+DK102+DL102+DM102</f>
        <v>0</v>
      </c>
      <c r="DH102" s="94"/>
      <c r="DI102" s="85"/>
      <c r="DJ102" s="85"/>
      <c r="DK102" s="85"/>
      <c r="DL102" s="85"/>
      <c r="DM102" s="85"/>
      <c r="DN102" s="93">
        <f t="shared" si="980"/>
        <v>0</v>
      </c>
      <c r="DO102" s="85"/>
      <c r="DP102" s="85"/>
      <c r="DQ102" s="85"/>
      <c r="DR102" s="85">
        <f t="shared" si="970"/>
        <v>0</v>
      </c>
      <c r="DS102" s="85">
        <f t="shared" si="971"/>
        <v>0</v>
      </c>
      <c r="DT102" s="45" t="s">
        <v>219</v>
      </c>
      <c r="DU102" s="9"/>
      <c r="DV102" s="96">
        <v>0</v>
      </c>
      <c r="DW102" s="96" t="e">
        <f t="shared" ref="DW102:DW103" si="983">ROUND(((DP102-CW102)/DU102/10),2)*-1</f>
        <v>#DIV/0!</v>
      </c>
      <c r="DX102" s="96" t="e">
        <f>DV102+DW102</f>
        <v>#DIV/0!</v>
      </c>
      <c r="DY102" s="93">
        <f>DZ102+EG102</f>
        <v>0</v>
      </c>
      <c r="DZ102" s="93">
        <f>EB102+EC102+ED102+EE102+EF102</f>
        <v>0</v>
      </c>
      <c r="EA102" s="94"/>
      <c r="EB102" s="85"/>
      <c r="EC102" s="85"/>
      <c r="ED102" s="85"/>
      <c r="EE102" s="85"/>
      <c r="EF102" s="85"/>
      <c r="EG102" s="93">
        <f t="shared" si="981"/>
        <v>0</v>
      </c>
      <c r="EH102" s="85"/>
      <c r="EI102" s="85"/>
      <c r="EJ102" s="85"/>
      <c r="EK102" s="85">
        <f t="shared" si="974"/>
        <v>0</v>
      </c>
      <c r="EL102" s="85">
        <f t="shared" si="975"/>
        <v>0</v>
      </c>
      <c r="EM102" s="45" t="s">
        <v>219</v>
      </c>
      <c r="EN102" s="9"/>
      <c r="EO102" s="96">
        <v>0</v>
      </c>
      <c r="EP102" s="96" t="e">
        <f t="shared" ref="EP102:EP103" si="984">ROUND(((EI102-DP102)/EN102/10),2)*-1</f>
        <v>#DIV/0!</v>
      </c>
      <c r="EQ102" s="96" t="e">
        <f>EO102+EP102</f>
        <v>#DIV/0!</v>
      </c>
    </row>
    <row r="103" spans="1:147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95</v>
      </c>
      <c r="H103" s="40">
        <f>I103+P103</f>
        <v>44000</v>
      </c>
      <c r="I103" s="40">
        <f>K103+L103+M103+N103+O103</f>
        <v>0</v>
      </c>
      <c r="J103" s="5"/>
      <c r="K103" s="9"/>
      <c r="L103" s="9"/>
      <c r="M103" s="9"/>
      <c r="N103" s="9"/>
      <c r="O103" s="9"/>
      <c r="P103" s="40">
        <f>Q103+R103+S103</f>
        <v>44000</v>
      </c>
      <c r="Q103" s="9">
        <v>20000</v>
      </c>
      <c r="R103" s="9">
        <v>24000</v>
      </c>
      <c r="S103" s="9"/>
      <c r="T103" s="68">
        <f>(L103+M103+N103)*-1</f>
        <v>0</v>
      </c>
      <c r="U103" s="68">
        <f>(Q103+R103)*-1</f>
        <v>-44000</v>
      </c>
      <c r="V103" s="9">
        <f t="shared" si="949"/>
        <v>0</v>
      </c>
      <c r="W103" s="9">
        <f t="shared" si="949"/>
        <v>-28600</v>
      </c>
      <c r="X103" s="9">
        <v>41481</v>
      </c>
      <c r="Y103" s="9">
        <v>23391</v>
      </c>
      <c r="Z103" s="73">
        <f t="shared" si="950"/>
        <v>0</v>
      </c>
      <c r="AA103" s="73">
        <f t="shared" si="951"/>
        <v>-0.09</v>
      </c>
      <c r="AB103" s="73">
        <f>Z103+AA103</f>
        <v>-0.09</v>
      </c>
      <c r="AC103" s="73">
        <f t="shared" si="952"/>
        <v>0</v>
      </c>
      <c r="AD103" s="73">
        <f t="shared" si="953"/>
        <v>-0.06</v>
      </c>
      <c r="AE103" s="46">
        <f>AC103+AD103</f>
        <v>-0.06</v>
      </c>
      <c r="AF103" s="40">
        <f>AG103+AN103</f>
        <v>0</v>
      </c>
      <c r="AG103" s="40">
        <f>AI103+AJ103+AK103+AL103+AM103</f>
        <v>0</v>
      </c>
      <c r="AH103" s="81"/>
      <c r="AI103" s="82"/>
      <c r="AJ103" s="82"/>
      <c r="AK103" s="82"/>
      <c r="AL103" s="82"/>
      <c r="AM103" s="82"/>
      <c r="AN103" s="80">
        <f>AO103+AP103+AQ103</f>
        <v>0</v>
      </c>
      <c r="AO103" s="82"/>
      <c r="AP103" s="82"/>
      <c r="AQ103" s="9"/>
      <c r="AR103" s="85">
        <f>((AL103+AK103+AJ103)-((V103)*-1))*-1</f>
        <v>0</v>
      </c>
      <c r="AS103" s="85">
        <f>((AO103+AP103)-((W103)*-1))*-1</f>
        <v>28600</v>
      </c>
      <c r="AT103" s="9"/>
      <c r="AU103" s="9"/>
      <c r="AV103" s="90" t="e">
        <f t="shared" si="954"/>
        <v>#DIV/0!</v>
      </c>
      <c r="AW103" s="90" t="e">
        <f t="shared" si="955"/>
        <v>#DIV/0!</v>
      </c>
      <c r="AX103" s="90" t="e">
        <f>AV103+AW103</f>
        <v>#DIV/0!</v>
      </c>
      <c r="AY103" s="92">
        <f t="shared" si="956"/>
        <v>0</v>
      </c>
      <c r="AZ103" s="92">
        <f t="shared" si="957"/>
        <v>0</v>
      </c>
      <c r="BA103" s="93">
        <f>BB103+BI103</f>
        <v>0</v>
      </c>
      <c r="BB103" s="93">
        <f>BD103+BE103+BF103+BG103+BH103</f>
        <v>0</v>
      </c>
      <c r="BC103" s="94"/>
      <c r="BD103" s="85"/>
      <c r="BE103" s="85"/>
      <c r="BF103" s="85"/>
      <c r="BG103" s="85"/>
      <c r="BH103" s="85"/>
      <c r="BI103" s="93">
        <f>BJ103+BK103+BL103</f>
        <v>0</v>
      </c>
      <c r="BJ103" s="85"/>
      <c r="BK103" s="85"/>
      <c r="BL103" s="85"/>
      <c r="BM103" s="85">
        <f t="shared" si="958"/>
        <v>0</v>
      </c>
      <c r="BN103" s="85">
        <f t="shared" si="959"/>
        <v>0</v>
      </c>
      <c r="BO103" s="9"/>
      <c r="BP103" s="9"/>
      <c r="BQ103" s="90" t="e">
        <f t="shared" si="960"/>
        <v>#DIV/0!</v>
      </c>
      <c r="BR103" s="90" t="e">
        <f t="shared" si="961"/>
        <v>#DIV/0!</v>
      </c>
      <c r="BS103" s="90" t="e">
        <f>BQ103+BR103</f>
        <v>#DIV/0!</v>
      </c>
      <c r="BT103" s="93">
        <f>BU103+CB103</f>
        <v>0</v>
      </c>
      <c r="BU103" s="93">
        <f>BW103+BX103+BY103+BZ103+CA103</f>
        <v>0</v>
      </c>
      <c r="BV103" s="81"/>
      <c r="BW103" s="82"/>
      <c r="BX103" s="82"/>
      <c r="BY103" s="82"/>
      <c r="BZ103" s="82"/>
      <c r="CA103" s="82"/>
      <c r="CB103" s="80">
        <f t="shared" si="978"/>
        <v>0</v>
      </c>
      <c r="CC103" s="82"/>
      <c r="CD103" s="82"/>
      <c r="CE103" s="82"/>
      <c r="CF103" s="85">
        <f t="shared" si="962"/>
        <v>0</v>
      </c>
      <c r="CG103" s="85">
        <f t="shared" si="963"/>
        <v>0</v>
      </c>
      <c r="CH103" s="9"/>
      <c r="CI103" s="9"/>
      <c r="CJ103" s="96" t="e">
        <f t="shared" si="964"/>
        <v>#DIV/0!</v>
      </c>
      <c r="CK103" s="96" t="e">
        <f t="shared" si="965"/>
        <v>#DIV/0!</v>
      </c>
      <c r="CL103" s="96" t="e">
        <f>CJ103+CK103</f>
        <v>#DIV/0!</v>
      </c>
      <c r="CM103" s="93">
        <f>CN103+CU103</f>
        <v>0</v>
      </c>
      <c r="CN103" s="93">
        <f>CP103+CQ103+CR103+CS103+CT103</f>
        <v>0</v>
      </c>
      <c r="CO103" s="94"/>
      <c r="CP103" s="85"/>
      <c r="CQ103" s="85"/>
      <c r="CR103" s="85"/>
      <c r="CS103" s="85"/>
      <c r="CT103" s="85"/>
      <c r="CU103" s="93">
        <f t="shared" si="979"/>
        <v>0</v>
      </c>
      <c r="CV103" s="85"/>
      <c r="CW103" s="85"/>
      <c r="CX103" s="85"/>
      <c r="CY103" s="85">
        <f t="shared" si="966"/>
        <v>0</v>
      </c>
      <c r="CZ103" s="85">
        <f t="shared" si="967"/>
        <v>0</v>
      </c>
      <c r="DA103" s="9">
        <v>42328</v>
      </c>
      <c r="DB103" s="9">
        <v>23868</v>
      </c>
      <c r="DC103" s="96">
        <f t="shared" ref="DC103" si="985">ROUND(((CR103+CS103)-(BY103+BZ103))/DA103/10,2)*-1</f>
        <v>0</v>
      </c>
      <c r="DD103" s="96">
        <f t="shared" si="982"/>
        <v>0</v>
      </c>
      <c r="DE103" s="96">
        <f>DC103+DD103</f>
        <v>0</v>
      </c>
      <c r="DF103" s="93">
        <f>DG103+DN103</f>
        <v>0</v>
      </c>
      <c r="DG103" s="93">
        <f>DI103+DJ103+DK103+DL103+DM103</f>
        <v>0</v>
      </c>
      <c r="DH103" s="94"/>
      <c r="DI103" s="85"/>
      <c r="DJ103" s="85"/>
      <c r="DK103" s="85"/>
      <c r="DL103" s="85"/>
      <c r="DM103" s="85"/>
      <c r="DN103" s="93">
        <f t="shared" si="980"/>
        <v>0</v>
      </c>
      <c r="DO103" s="85"/>
      <c r="DP103" s="85"/>
      <c r="DQ103" s="85"/>
      <c r="DR103" s="85">
        <f t="shared" si="970"/>
        <v>0</v>
      </c>
      <c r="DS103" s="85">
        <f t="shared" si="971"/>
        <v>0</v>
      </c>
      <c r="DT103" s="9"/>
      <c r="DU103" s="9"/>
      <c r="DV103" s="96" t="e">
        <f t="shared" ref="DV103" si="986">ROUND(((DK103+DL103)-(CR103+CS103))/DT103/10,2)*-1</f>
        <v>#DIV/0!</v>
      </c>
      <c r="DW103" s="96" t="e">
        <f t="shared" si="983"/>
        <v>#DIV/0!</v>
      </c>
      <c r="DX103" s="96" t="e">
        <f>DV103+DW103</f>
        <v>#DIV/0!</v>
      </c>
      <c r="DY103" s="93">
        <f>DZ103+EG103</f>
        <v>0</v>
      </c>
      <c r="DZ103" s="93">
        <f>EB103+EC103+ED103+EE103+EF103</f>
        <v>0</v>
      </c>
      <c r="EA103" s="94"/>
      <c r="EB103" s="85"/>
      <c r="EC103" s="85"/>
      <c r="ED103" s="85"/>
      <c r="EE103" s="85"/>
      <c r="EF103" s="85"/>
      <c r="EG103" s="93">
        <f t="shared" si="981"/>
        <v>0</v>
      </c>
      <c r="EH103" s="85"/>
      <c r="EI103" s="85"/>
      <c r="EJ103" s="85"/>
      <c r="EK103" s="85">
        <f t="shared" si="974"/>
        <v>0</v>
      </c>
      <c r="EL103" s="85">
        <f t="shared" si="975"/>
        <v>0</v>
      </c>
      <c r="EM103" s="9"/>
      <c r="EN103" s="9"/>
      <c r="EO103" s="96" t="e">
        <f t="shared" ref="EO103" si="987">ROUND(((ED103+EE103)-(DK103+DL103))/EM103/10,2)*-1</f>
        <v>#DIV/0!</v>
      </c>
      <c r="EP103" s="96" t="e">
        <f t="shared" si="984"/>
        <v>#DIV/0!</v>
      </c>
      <c r="EQ103" s="96" t="e">
        <f>EO103+EP103</f>
        <v>#DIV/0!</v>
      </c>
    </row>
    <row r="104" spans="1:147" x14ac:dyDescent="0.25">
      <c r="A104" s="29"/>
      <c r="B104" s="30"/>
      <c r="C104" s="31"/>
      <c r="D104" s="32" t="s">
        <v>165</v>
      </c>
      <c r="E104" s="30"/>
      <c r="F104" s="30"/>
      <c r="G104" s="31"/>
      <c r="H104" s="33">
        <f t="shared" ref="H104:AE104" si="988">SUBTOTAL(9,H100:H103)</f>
        <v>210240</v>
      </c>
      <c r="I104" s="33">
        <f t="shared" si="988"/>
        <v>105440</v>
      </c>
      <c r="J104" s="33">
        <f t="shared" si="988"/>
        <v>4</v>
      </c>
      <c r="K104" s="33">
        <f t="shared" si="988"/>
        <v>105440</v>
      </c>
      <c r="L104" s="33">
        <f t="shared" si="988"/>
        <v>0</v>
      </c>
      <c r="M104" s="33">
        <f t="shared" si="988"/>
        <v>0</v>
      </c>
      <c r="N104" s="33">
        <f t="shared" si="988"/>
        <v>0</v>
      </c>
      <c r="O104" s="33">
        <f t="shared" si="988"/>
        <v>0</v>
      </c>
      <c r="P104" s="33">
        <f t="shared" si="988"/>
        <v>104800</v>
      </c>
      <c r="Q104" s="33">
        <f t="shared" si="988"/>
        <v>40000</v>
      </c>
      <c r="R104" s="33">
        <f t="shared" si="988"/>
        <v>64800</v>
      </c>
      <c r="S104" s="33">
        <f t="shared" si="988"/>
        <v>0</v>
      </c>
      <c r="T104" s="33">
        <f t="shared" si="988"/>
        <v>0</v>
      </c>
      <c r="U104" s="33">
        <f t="shared" si="988"/>
        <v>-104800</v>
      </c>
      <c r="V104" s="33">
        <f t="shared" si="988"/>
        <v>0</v>
      </c>
      <c r="W104" s="33">
        <f t="shared" si="988"/>
        <v>-68120</v>
      </c>
      <c r="X104" s="33">
        <f t="shared" si="988"/>
        <v>96873</v>
      </c>
      <c r="Y104" s="33">
        <f t="shared" si="988"/>
        <v>78922</v>
      </c>
      <c r="Z104" s="47">
        <f t="shared" si="988"/>
        <v>0</v>
      </c>
      <c r="AA104" s="47">
        <f t="shared" si="988"/>
        <v>-0.2</v>
      </c>
      <c r="AB104" s="47">
        <f t="shared" si="988"/>
        <v>-0.2</v>
      </c>
      <c r="AC104" s="47">
        <f t="shared" si="988"/>
        <v>0</v>
      </c>
      <c r="AD104" s="47">
        <f t="shared" si="988"/>
        <v>-0.13</v>
      </c>
      <c r="AE104" s="47">
        <f t="shared" si="988"/>
        <v>-0.13</v>
      </c>
      <c r="AF104" s="33">
        <f t="shared" ref="AF104:AX104" si="989">SUBTOTAL(9,AF100:AF103)</f>
        <v>0</v>
      </c>
      <c r="AG104" s="33">
        <f t="shared" si="989"/>
        <v>0</v>
      </c>
      <c r="AH104" s="33">
        <f t="shared" si="989"/>
        <v>0</v>
      </c>
      <c r="AI104" s="33">
        <f t="shared" si="989"/>
        <v>0</v>
      </c>
      <c r="AJ104" s="33">
        <f t="shared" si="989"/>
        <v>0</v>
      </c>
      <c r="AK104" s="33">
        <f t="shared" si="989"/>
        <v>0</v>
      </c>
      <c r="AL104" s="33">
        <f t="shared" si="989"/>
        <v>0</v>
      </c>
      <c r="AM104" s="33">
        <f t="shared" si="989"/>
        <v>0</v>
      </c>
      <c r="AN104" s="33">
        <f t="shared" si="989"/>
        <v>0</v>
      </c>
      <c r="AO104" s="33">
        <f t="shared" si="989"/>
        <v>0</v>
      </c>
      <c r="AP104" s="33">
        <f t="shared" si="989"/>
        <v>0</v>
      </c>
      <c r="AQ104" s="33">
        <f t="shared" si="989"/>
        <v>0</v>
      </c>
      <c r="AR104" s="33">
        <f t="shared" si="989"/>
        <v>0</v>
      </c>
      <c r="AS104" s="33">
        <f t="shared" si="989"/>
        <v>68120</v>
      </c>
      <c r="AT104" s="33">
        <f t="shared" si="989"/>
        <v>0</v>
      </c>
      <c r="AU104" s="33">
        <f t="shared" si="989"/>
        <v>0</v>
      </c>
      <c r="AV104" s="47" t="e">
        <f t="shared" si="989"/>
        <v>#DIV/0!</v>
      </c>
      <c r="AW104" s="47" t="e">
        <f t="shared" si="989"/>
        <v>#DIV/0!</v>
      </c>
      <c r="AX104" s="47" t="e">
        <f t="shared" si="989"/>
        <v>#DIV/0!</v>
      </c>
      <c r="AY104"/>
      <c r="AZ104"/>
      <c r="BA104" s="33">
        <f t="shared" ref="BA104:BS104" si="990">SUBTOTAL(9,BA100:BA103)</f>
        <v>0</v>
      </c>
      <c r="BB104" s="33">
        <f t="shared" si="990"/>
        <v>0</v>
      </c>
      <c r="BC104" s="33">
        <f t="shared" si="990"/>
        <v>0</v>
      </c>
      <c r="BD104" s="33">
        <f t="shared" si="990"/>
        <v>0</v>
      </c>
      <c r="BE104" s="33">
        <f t="shared" si="990"/>
        <v>0</v>
      </c>
      <c r="BF104" s="33">
        <f t="shared" si="990"/>
        <v>0</v>
      </c>
      <c r="BG104" s="33">
        <f t="shared" si="990"/>
        <v>0</v>
      </c>
      <c r="BH104" s="33">
        <f t="shared" si="990"/>
        <v>0</v>
      </c>
      <c r="BI104" s="33">
        <f t="shared" si="990"/>
        <v>0</v>
      </c>
      <c r="BJ104" s="33">
        <f t="shared" si="990"/>
        <v>0</v>
      </c>
      <c r="BK104" s="33">
        <f t="shared" si="990"/>
        <v>0</v>
      </c>
      <c r="BL104" s="33">
        <f t="shared" si="990"/>
        <v>0</v>
      </c>
      <c r="BM104" s="33">
        <f t="shared" si="990"/>
        <v>0</v>
      </c>
      <c r="BN104" s="33">
        <f t="shared" si="990"/>
        <v>0</v>
      </c>
      <c r="BO104" s="33">
        <f t="shared" si="990"/>
        <v>0</v>
      </c>
      <c r="BP104" s="33">
        <f t="shared" si="990"/>
        <v>0</v>
      </c>
      <c r="BQ104" s="47" t="e">
        <f t="shared" si="990"/>
        <v>#DIV/0!</v>
      </c>
      <c r="BR104" s="47" t="e">
        <f t="shared" si="990"/>
        <v>#DIV/0!</v>
      </c>
      <c r="BS104" s="47" t="e">
        <f t="shared" si="990"/>
        <v>#DIV/0!</v>
      </c>
      <c r="BT104" s="33">
        <f t="shared" ref="BT104:CL104" si="991">SUBTOTAL(9,BT100:BT103)</f>
        <v>0</v>
      </c>
      <c r="BU104" s="33">
        <f t="shared" si="991"/>
        <v>0</v>
      </c>
      <c r="BV104" s="33">
        <f t="shared" si="991"/>
        <v>0</v>
      </c>
      <c r="BW104" s="33">
        <f t="shared" si="991"/>
        <v>0</v>
      </c>
      <c r="BX104" s="33">
        <f t="shared" si="991"/>
        <v>0</v>
      </c>
      <c r="BY104" s="33">
        <f t="shared" si="991"/>
        <v>0</v>
      </c>
      <c r="BZ104" s="33">
        <f t="shared" si="991"/>
        <v>0</v>
      </c>
      <c r="CA104" s="33">
        <f t="shared" si="991"/>
        <v>0</v>
      </c>
      <c r="CB104" s="33">
        <f t="shared" si="991"/>
        <v>0</v>
      </c>
      <c r="CC104" s="33">
        <f t="shared" si="991"/>
        <v>0</v>
      </c>
      <c r="CD104" s="33">
        <f t="shared" si="991"/>
        <v>0</v>
      </c>
      <c r="CE104" s="33">
        <f t="shared" si="991"/>
        <v>0</v>
      </c>
      <c r="CF104" s="33">
        <f t="shared" si="991"/>
        <v>0</v>
      </c>
      <c r="CG104" s="33">
        <f t="shared" si="991"/>
        <v>0</v>
      </c>
      <c r="CH104" s="33">
        <f t="shared" si="991"/>
        <v>0</v>
      </c>
      <c r="CI104" s="33">
        <f t="shared" si="991"/>
        <v>0</v>
      </c>
      <c r="CJ104" s="60" t="e">
        <f t="shared" si="991"/>
        <v>#DIV/0!</v>
      </c>
      <c r="CK104" s="60" t="e">
        <f t="shared" si="991"/>
        <v>#DIV/0!</v>
      </c>
      <c r="CL104" s="60" t="e">
        <f t="shared" si="991"/>
        <v>#DIV/0!</v>
      </c>
      <c r="CM104" s="33">
        <f t="shared" ref="CM104:DE104" si="992">SUBTOTAL(9,CM100:CM103)</f>
        <v>0</v>
      </c>
      <c r="CN104" s="33">
        <f t="shared" si="992"/>
        <v>0</v>
      </c>
      <c r="CO104" s="33">
        <f t="shared" si="992"/>
        <v>0</v>
      </c>
      <c r="CP104" s="33">
        <f t="shared" si="992"/>
        <v>0</v>
      </c>
      <c r="CQ104" s="33">
        <f t="shared" si="992"/>
        <v>0</v>
      </c>
      <c r="CR104" s="33">
        <f t="shared" si="992"/>
        <v>0</v>
      </c>
      <c r="CS104" s="33">
        <f t="shared" si="992"/>
        <v>0</v>
      </c>
      <c r="CT104" s="33">
        <f t="shared" si="992"/>
        <v>0</v>
      </c>
      <c r="CU104" s="33">
        <f t="shared" si="992"/>
        <v>0</v>
      </c>
      <c r="CV104" s="33">
        <f t="shared" si="992"/>
        <v>0</v>
      </c>
      <c r="CW104" s="33">
        <f t="shared" si="992"/>
        <v>0</v>
      </c>
      <c r="CX104" s="33">
        <f t="shared" si="992"/>
        <v>0</v>
      </c>
      <c r="CY104" s="33">
        <f t="shared" si="992"/>
        <v>0</v>
      </c>
      <c r="CZ104" s="33">
        <f t="shared" si="992"/>
        <v>0</v>
      </c>
      <c r="DA104" s="33">
        <f t="shared" si="992"/>
        <v>98395</v>
      </c>
      <c r="DB104" s="33">
        <f t="shared" si="992"/>
        <v>77458</v>
      </c>
      <c r="DC104" s="60">
        <f t="shared" si="992"/>
        <v>0</v>
      </c>
      <c r="DD104" s="60">
        <f t="shared" si="992"/>
        <v>0</v>
      </c>
      <c r="DE104" s="60">
        <f t="shared" si="992"/>
        <v>0</v>
      </c>
      <c r="DF104" s="33">
        <f t="shared" ref="DF104:DX104" si="993">SUBTOTAL(9,DF100:DF103)</f>
        <v>0</v>
      </c>
      <c r="DG104" s="33">
        <f t="shared" si="993"/>
        <v>0</v>
      </c>
      <c r="DH104" s="33">
        <f t="shared" si="993"/>
        <v>0</v>
      </c>
      <c r="DI104" s="33">
        <f t="shared" si="993"/>
        <v>0</v>
      </c>
      <c r="DJ104" s="33">
        <f t="shared" si="993"/>
        <v>0</v>
      </c>
      <c r="DK104" s="33">
        <f t="shared" si="993"/>
        <v>0</v>
      </c>
      <c r="DL104" s="33">
        <f t="shared" si="993"/>
        <v>0</v>
      </c>
      <c r="DM104" s="33">
        <f t="shared" si="993"/>
        <v>0</v>
      </c>
      <c r="DN104" s="33">
        <f t="shared" si="993"/>
        <v>0</v>
      </c>
      <c r="DO104" s="33">
        <f t="shared" si="993"/>
        <v>0</v>
      </c>
      <c r="DP104" s="33">
        <f t="shared" si="993"/>
        <v>0</v>
      </c>
      <c r="DQ104" s="33">
        <f t="shared" si="993"/>
        <v>0</v>
      </c>
      <c r="DR104" s="33">
        <f t="shared" si="993"/>
        <v>0</v>
      </c>
      <c r="DS104" s="33">
        <f t="shared" si="993"/>
        <v>0</v>
      </c>
      <c r="DT104" s="33">
        <f t="shared" si="993"/>
        <v>0</v>
      </c>
      <c r="DU104" s="33">
        <f t="shared" si="993"/>
        <v>0</v>
      </c>
      <c r="DV104" s="60" t="e">
        <f t="shared" si="993"/>
        <v>#DIV/0!</v>
      </c>
      <c r="DW104" s="60" t="e">
        <f t="shared" si="993"/>
        <v>#DIV/0!</v>
      </c>
      <c r="DX104" s="60" t="e">
        <f t="shared" si="993"/>
        <v>#DIV/0!</v>
      </c>
      <c r="DY104" s="33">
        <f t="shared" ref="DY104:EQ104" si="994">SUBTOTAL(9,DY100:DY103)</f>
        <v>0</v>
      </c>
      <c r="DZ104" s="33">
        <f t="shared" si="994"/>
        <v>0</v>
      </c>
      <c r="EA104" s="33">
        <f t="shared" si="994"/>
        <v>0</v>
      </c>
      <c r="EB104" s="33">
        <f t="shared" si="994"/>
        <v>0</v>
      </c>
      <c r="EC104" s="33">
        <f t="shared" si="994"/>
        <v>0</v>
      </c>
      <c r="ED104" s="33">
        <f t="shared" si="994"/>
        <v>0</v>
      </c>
      <c r="EE104" s="33">
        <f t="shared" si="994"/>
        <v>0</v>
      </c>
      <c r="EF104" s="33">
        <f t="shared" si="994"/>
        <v>0</v>
      </c>
      <c r="EG104" s="33">
        <f t="shared" si="994"/>
        <v>0</v>
      </c>
      <c r="EH104" s="33">
        <f t="shared" si="994"/>
        <v>0</v>
      </c>
      <c r="EI104" s="33">
        <f t="shared" si="994"/>
        <v>0</v>
      </c>
      <c r="EJ104" s="33">
        <f t="shared" si="994"/>
        <v>0</v>
      </c>
      <c r="EK104" s="33">
        <f t="shared" si="994"/>
        <v>0</v>
      </c>
      <c r="EL104" s="33">
        <f t="shared" si="994"/>
        <v>0</v>
      </c>
      <c r="EM104" s="33">
        <f t="shared" si="994"/>
        <v>0</v>
      </c>
      <c r="EN104" s="33">
        <f t="shared" si="994"/>
        <v>0</v>
      </c>
      <c r="EO104" s="60" t="e">
        <f t="shared" si="994"/>
        <v>#DIV/0!</v>
      </c>
      <c r="EP104" s="60" t="e">
        <f t="shared" si="994"/>
        <v>#DIV/0!</v>
      </c>
      <c r="EQ104" s="60" t="e">
        <f t="shared" si="994"/>
        <v>#DIV/0!</v>
      </c>
    </row>
    <row r="105" spans="1:147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6">
        <v>3111</v>
      </c>
      <c r="F105" s="6" t="s">
        <v>220</v>
      </c>
      <c r="G105" s="6" t="s">
        <v>19</v>
      </c>
      <c r="H105" s="40">
        <f>I105+P105</f>
        <v>180000</v>
      </c>
      <c r="I105" s="40">
        <f>K105+L105+M105+N105+O105</f>
        <v>0</v>
      </c>
      <c r="J105" s="5"/>
      <c r="K105" s="9"/>
      <c r="L105" s="9"/>
      <c r="M105" s="9"/>
      <c r="N105" s="9"/>
      <c r="O105" s="9"/>
      <c r="P105" s="40">
        <f>Q105+R105+S105</f>
        <v>180000</v>
      </c>
      <c r="Q105" s="9"/>
      <c r="R105" s="9">
        <v>180000</v>
      </c>
      <c r="S105" s="9"/>
      <c r="T105" s="68">
        <f>(L105+M105+N105)*-1</f>
        <v>0</v>
      </c>
      <c r="U105" s="68">
        <f>(Q105+R105)*-1</f>
        <v>-180000</v>
      </c>
      <c r="V105" s="9">
        <f t="shared" ref="V105:W108" si="995">ROUND(T105*0.65,0)</f>
        <v>0</v>
      </c>
      <c r="W105" s="9">
        <f t="shared" si="995"/>
        <v>-117000</v>
      </c>
      <c r="X105" s="9">
        <v>45369</v>
      </c>
      <c r="Y105" s="9">
        <v>23310</v>
      </c>
      <c r="Z105" s="73">
        <f t="shared" ref="Z105:Z108" si="996">IF(T105=0,0,ROUND((T105+L105)/X105/12,2))</f>
        <v>0</v>
      </c>
      <c r="AA105" s="73">
        <f t="shared" ref="AA105:AA108" si="997">IF(U105=0,0,ROUND((U105+Q105)/Y105/12,2))</f>
        <v>-0.64</v>
      </c>
      <c r="AB105" s="73">
        <f>Z105+AA105</f>
        <v>-0.64</v>
      </c>
      <c r="AC105" s="73">
        <f t="shared" ref="AC105:AC108" si="998">ROUND(Z105*0.65,2)</f>
        <v>0</v>
      </c>
      <c r="AD105" s="73">
        <f t="shared" ref="AD105:AD108" si="999">ROUND(AA105*0.65,2)</f>
        <v>-0.42</v>
      </c>
      <c r="AE105" s="46">
        <f>AC105+AD105</f>
        <v>-0.42</v>
      </c>
      <c r="AF105" s="40">
        <f>AG105+AN105</f>
        <v>0</v>
      </c>
      <c r="AG105" s="40">
        <f>AI105+AJ105+AK105+AL105+AM105</f>
        <v>0</v>
      </c>
      <c r="AH105" s="5"/>
      <c r="AI105" s="9"/>
      <c r="AJ105" s="9"/>
      <c r="AK105" s="9"/>
      <c r="AL105" s="9"/>
      <c r="AM105" s="9"/>
      <c r="AN105" s="40">
        <f>AO105+AP105+AQ105</f>
        <v>0</v>
      </c>
      <c r="AO105" s="9"/>
      <c r="AP105" s="9"/>
      <c r="AQ105" s="9"/>
      <c r="AR105" s="85">
        <f>((AL105+AK105+AJ105)-((V105)*-1))*-1</f>
        <v>0</v>
      </c>
      <c r="AS105" s="85">
        <f>((AO105+AP105)-((W105)*-1))*-1</f>
        <v>117000</v>
      </c>
      <c r="AT105" s="9"/>
      <c r="AU105" s="9"/>
      <c r="AV105" s="90" t="e">
        <f t="shared" ref="AV105:AV106" si="1000">ROUND((AY105/AT105/10)+(AC105),2)*-1</f>
        <v>#DIV/0!</v>
      </c>
      <c r="AW105" s="90" t="e">
        <f t="shared" ref="AW105:AW108" si="1001">ROUND((AZ105/AU105/10)+AD105,2)*-1</f>
        <v>#DIV/0!</v>
      </c>
      <c r="AX105" s="90" t="e">
        <f>AV105+AW105</f>
        <v>#DIV/0!</v>
      </c>
      <c r="AY105" s="92">
        <f t="shared" ref="AY105:AY108" si="1002">AK105+AL105</f>
        <v>0</v>
      </c>
      <c r="AZ105" s="92">
        <f t="shared" ref="AZ105:AZ108" si="1003">AP105</f>
        <v>0</v>
      </c>
      <c r="BA105" s="93">
        <f>BB105+BI105</f>
        <v>0</v>
      </c>
      <c r="BB105" s="93">
        <f>BD105+BE105+BF105+BG105+BH105</f>
        <v>0</v>
      </c>
      <c r="BC105" s="94"/>
      <c r="BD105" s="85"/>
      <c r="BE105" s="85"/>
      <c r="BF105" s="85"/>
      <c r="BG105" s="85"/>
      <c r="BH105" s="85"/>
      <c r="BI105" s="93">
        <f>BJ105+BK105+BL105</f>
        <v>0</v>
      </c>
      <c r="BJ105" s="85"/>
      <c r="BK105" s="85"/>
      <c r="BL105" s="85"/>
      <c r="BM105" s="85">
        <f t="shared" ref="BM105:BM108" si="1004">(BE105+BF105+BG105)-(AJ105+AK105+AL105)</f>
        <v>0</v>
      </c>
      <c r="BN105" s="85">
        <f t="shared" ref="BN105:BN108" si="1005">(BJ105+BK105)-(AO105+AP105)</f>
        <v>0</v>
      </c>
      <c r="BO105" s="9"/>
      <c r="BP105" s="9"/>
      <c r="BQ105" s="90" t="e">
        <f t="shared" ref="BQ105:BQ106" si="1006">ROUND(((BF105+BG105)-(AK105+AL105))/BO105/10,2)*-1</f>
        <v>#DIV/0!</v>
      </c>
      <c r="BR105" s="90" t="e">
        <f t="shared" ref="BR105:BR108" si="1007">ROUND(((BK105-AP105)/BP105/10),2)*-1</f>
        <v>#DIV/0!</v>
      </c>
      <c r="BS105" s="90" t="e">
        <f>BQ105+BR105</f>
        <v>#DIV/0!</v>
      </c>
      <c r="BT105" s="93">
        <f>BU105+CB105</f>
        <v>0</v>
      </c>
      <c r="BU105" s="93">
        <f>BW105+BX105+BY105+BZ105+CA105</f>
        <v>0</v>
      </c>
      <c r="BV105" s="94"/>
      <c r="BW105" s="85"/>
      <c r="BX105" s="85"/>
      <c r="BY105" s="85"/>
      <c r="BZ105" s="85"/>
      <c r="CA105" s="85"/>
      <c r="CB105" s="93">
        <f>CC105+CD105+CE105</f>
        <v>0</v>
      </c>
      <c r="CC105" s="85"/>
      <c r="CD105" s="85"/>
      <c r="CE105" s="85"/>
      <c r="CF105" s="85">
        <f t="shared" ref="CF105:CF108" si="1008">(BX105+BY105+BZ105)-(BE105+BF105+BG105)</f>
        <v>0</v>
      </c>
      <c r="CG105" s="85">
        <f t="shared" ref="CG105:CG108" si="1009">(CC105+CD105)-(BJ105+BK105)</f>
        <v>0</v>
      </c>
      <c r="CH105" s="9"/>
      <c r="CI105" s="9"/>
      <c r="CJ105" s="96" t="e">
        <f t="shared" ref="CJ105:CJ106" si="1010">ROUND(((BY105+BZ105)-(BF105+BG105))/CH105/10,2)*-1</f>
        <v>#DIV/0!</v>
      </c>
      <c r="CK105" s="96" t="e">
        <f t="shared" ref="CK105:CK108" si="1011">ROUND(((CD105-BK105)/CI105/10),2)*-1</f>
        <v>#DIV/0!</v>
      </c>
      <c r="CL105" s="96" t="e">
        <f>CJ105+CK105</f>
        <v>#DIV/0!</v>
      </c>
      <c r="CM105" s="93">
        <f>CN105+CU105</f>
        <v>0</v>
      </c>
      <c r="CN105" s="93">
        <f>CP105+CQ105+CR105+CS105+CT105</f>
        <v>0</v>
      </c>
      <c r="CO105" s="94"/>
      <c r="CP105" s="85"/>
      <c r="CQ105" s="85"/>
      <c r="CR105" s="85"/>
      <c r="CS105" s="85"/>
      <c r="CT105" s="85"/>
      <c r="CU105" s="93">
        <f>CV105+CW105+CX105</f>
        <v>0</v>
      </c>
      <c r="CV105" s="85"/>
      <c r="CW105" s="85"/>
      <c r="CX105" s="85"/>
      <c r="CY105" s="85">
        <f t="shared" ref="CY105:CY108" si="1012">(CQ105+CR105+CS105)-(BX105+BY105+BZ105)</f>
        <v>0</v>
      </c>
      <c r="CZ105" s="85">
        <f t="shared" ref="CZ105:CZ108" si="1013">(CV105+CW105)-(CC105+CD105)</f>
        <v>0</v>
      </c>
      <c r="DA105" s="9">
        <v>42546.490466608309</v>
      </c>
      <c r="DB105" s="9">
        <v>20190</v>
      </c>
      <c r="DC105" s="96">
        <f t="shared" ref="DC105:DC106" si="1014">ROUND(((CR105+CS105)-(BY105+BZ105))/DA105/10,2)*-1</f>
        <v>0</v>
      </c>
      <c r="DD105" s="96">
        <f t="shared" ref="DD105:DD106" si="1015">ROUND(((CW105-CD105)/DB105/10),2)*-1</f>
        <v>0</v>
      </c>
      <c r="DE105" s="96">
        <f>DC105+DD105</f>
        <v>0</v>
      </c>
      <c r="DF105" s="93">
        <f>DG105+DN105</f>
        <v>0</v>
      </c>
      <c r="DG105" s="93">
        <f>DI105+DJ105+DK105+DL105+DM105</f>
        <v>0</v>
      </c>
      <c r="DH105" s="94"/>
      <c r="DI105" s="85"/>
      <c r="DJ105" s="85"/>
      <c r="DK105" s="85"/>
      <c r="DL105" s="85"/>
      <c r="DM105" s="85"/>
      <c r="DN105" s="93">
        <f>DO105+DP105+DQ105</f>
        <v>0</v>
      </c>
      <c r="DO105" s="85"/>
      <c r="DP105" s="85"/>
      <c r="DQ105" s="85"/>
      <c r="DR105" s="85">
        <f t="shared" ref="DR105:DR108" si="1016">(DJ105+DK105+DL105)-(CQ105+CR105+CS105)</f>
        <v>0</v>
      </c>
      <c r="DS105" s="85">
        <f t="shared" ref="DS105:DS108" si="1017">(DO105+DP105)-(CV105+CW105)</f>
        <v>0</v>
      </c>
      <c r="DT105" s="9"/>
      <c r="DU105" s="9"/>
      <c r="DV105" s="96" t="e">
        <f t="shared" ref="DV105:DV106" si="1018">ROUND(((DK105+DL105)-(CR105+CS105))/DT105/10,2)*-1</f>
        <v>#DIV/0!</v>
      </c>
      <c r="DW105" s="96" t="e">
        <f t="shared" ref="DW105:DW106" si="1019">ROUND(((DP105-CW105)/DU105/10),2)*-1</f>
        <v>#DIV/0!</v>
      </c>
      <c r="DX105" s="96" t="e">
        <f>DV105+DW105</f>
        <v>#DIV/0!</v>
      </c>
      <c r="DY105" s="93">
        <f>DZ105+EG105</f>
        <v>0</v>
      </c>
      <c r="DZ105" s="93">
        <f>EB105+EC105+ED105+EE105+EF105</f>
        <v>0</v>
      </c>
      <c r="EA105" s="94"/>
      <c r="EB105" s="85"/>
      <c r="EC105" s="85"/>
      <c r="ED105" s="85"/>
      <c r="EE105" s="85"/>
      <c r="EF105" s="85"/>
      <c r="EG105" s="93">
        <f>EH105+EI105+EJ105</f>
        <v>0</v>
      </c>
      <c r="EH105" s="85"/>
      <c r="EI105" s="85"/>
      <c r="EJ105" s="85"/>
      <c r="EK105" s="85">
        <f t="shared" ref="EK105:EK108" si="1020">(EC105+ED105+EE105)-(DJ105+DK105+DL105)</f>
        <v>0</v>
      </c>
      <c r="EL105" s="85">
        <f t="shared" ref="EL105:EL108" si="1021">(EH105+EI105)-(DO105+DP105)</f>
        <v>0</v>
      </c>
      <c r="EM105" s="9"/>
      <c r="EN105" s="9"/>
      <c r="EO105" s="96" t="e">
        <f t="shared" ref="EO105:EO106" si="1022">ROUND(((ED105+EE105)-(DK105+DL105))/EM105/10,2)*-1</f>
        <v>#DIV/0!</v>
      </c>
      <c r="EP105" s="96" t="e">
        <f t="shared" ref="EP105:EP106" si="1023">ROUND(((EI105-DP105)/EN105/10),2)*-1</f>
        <v>#DIV/0!</v>
      </c>
      <c r="EQ105" s="96" t="e">
        <f>EO105+EP105</f>
        <v>#DIV/0!</v>
      </c>
    </row>
    <row r="106" spans="1:147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40">
        <f>I106+P106</f>
        <v>0</v>
      </c>
      <c r="I106" s="40">
        <f>K106+L106+M106+N106+O106</f>
        <v>0</v>
      </c>
      <c r="J106" s="5"/>
      <c r="K106" s="9"/>
      <c r="L106" s="9"/>
      <c r="M106" s="9"/>
      <c r="N106" s="9"/>
      <c r="O106" s="9"/>
      <c r="P106" s="40">
        <f>Q106+R106+S106</f>
        <v>0</v>
      </c>
      <c r="Q106" s="9"/>
      <c r="R106" s="9"/>
      <c r="S106" s="9"/>
      <c r="T106" s="68">
        <f>(L106+M106+N106)*-1</f>
        <v>0</v>
      </c>
      <c r="U106" s="68">
        <f>(Q106+R106)*-1</f>
        <v>0</v>
      </c>
      <c r="V106" s="9">
        <f t="shared" si="995"/>
        <v>0</v>
      </c>
      <c r="W106" s="9">
        <f t="shared" si="995"/>
        <v>0</v>
      </c>
      <c r="X106" s="9">
        <v>55392</v>
      </c>
      <c r="Y106" s="9">
        <v>29600</v>
      </c>
      <c r="Z106" s="73">
        <f t="shared" si="996"/>
        <v>0</v>
      </c>
      <c r="AA106" s="73">
        <f t="shared" si="997"/>
        <v>0</v>
      </c>
      <c r="AB106" s="73">
        <f>Z106+AA106</f>
        <v>0</v>
      </c>
      <c r="AC106" s="73">
        <f t="shared" si="998"/>
        <v>0</v>
      </c>
      <c r="AD106" s="73">
        <f t="shared" si="999"/>
        <v>0</v>
      </c>
      <c r="AE106" s="46">
        <f>AC106+AD106</f>
        <v>0</v>
      </c>
      <c r="AF106" s="40">
        <f>AG106+AN106</f>
        <v>0</v>
      </c>
      <c r="AG106" s="40">
        <f>AI106+AJ106+AK106+AL106+AM106</f>
        <v>0</v>
      </c>
      <c r="AH106" s="5"/>
      <c r="AI106" s="9"/>
      <c r="AJ106" s="9"/>
      <c r="AK106" s="9"/>
      <c r="AL106" s="9"/>
      <c r="AM106" s="9"/>
      <c r="AN106" s="40">
        <f>AO106+AP106+AQ106</f>
        <v>0</v>
      </c>
      <c r="AO106" s="9"/>
      <c r="AP106" s="9"/>
      <c r="AQ106" s="9"/>
      <c r="AR106" s="85">
        <f>((AL106+AK106+AJ106)-((V106)*-1))*-1</f>
        <v>0</v>
      </c>
      <c r="AS106" s="85">
        <f>((AO106+AP106)-((W106)*-1))*-1</f>
        <v>0</v>
      </c>
      <c r="AT106" s="9"/>
      <c r="AU106" s="9"/>
      <c r="AV106" s="90" t="e">
        <f t="shared" si="1000"/>
        <v>#DIV/0!</v>
      </c>
      <c r="AW106" s="90" t="e">
        <f t="shared" si="1001"/>
        <v>#DIV/0!</v>
      </c>
      <c r="AX106" s="90" t="e">
        <f>AV106+AW106</f>
        <v>#DIV/0!</v>
      </c>
      <c r="AY106" s="92">
        <f t="shared" si="1002"/>
        <v>0</v>
      </c>
      <c r="AZ106" s="92">
        <f t="shared" si="1003"/>
        <v>0</v>
      </c>
      <c r="BA106" s="93">
        <f>BB106+BI106</f>
        <v>0</v>
      </c>
      <c r="BB106" s="93">
        <f>BD106+BE106+BF106+BG106+BH106</f>
        <v>0</v>
      </c>
      <c r="BC106" s="94"/>
      <c r="BD106" s="85"/>
      <c r="BE106" s="85"/>
      <c r="BF106" s="85"/>
      <c r="BG106" s="85"/>
      <c r="BH106" s="85"/>
      <c r="BI106" s="93">
        <f>BJ106+BK106+BL106</f>
        <v>0</v>
      </c>
      <c r="BJ106" s="85"/>
      <c r="BK106" s="85"/>
      <c r="BL106" s="85"/>
      <c r="BM106" s="85">
        <f t="shared" si="1004"/>
        <v>0</v>
      </c>
      <c r="BN106" s="85">
        <f t="shared" si="1005"/>
        <v>0</v>
      </c>
      <c r="BO106" s="9"/>
      <c r="BP106" s="9"/>
      <c r="BQ106" s="90" t="e">
        <f t="shared" si="1006"/>
        <v>#DIV/0!</v>
      </c>
      <c r="BR106" s="90" t="e">
        <f t="shared" si="1007"/>
        <v>#DIV/0!</v>
      </c>
      <c r="BS106" s="90" t="e">
        <f>BQ106+BR106</f>
        <v>#DIV/0!</v>
      </c>
      <c r="BT106" s="93">
        <f>BU106+CB106</f>
        <v>0</v>
      </c>
      <c r="BU106" s="93">
        <f>BW106+BX106+BY106+BZ106+CA106</f>
        <v>0</v>
      </c>
      <c r="BV106" s="94"/>
      <c r="BW106" s="85"/>
      <c r="BX106" s="85"/>
      <c r="BY106" s="85"/>
      <c r="BZ106" s="85"/>
      <c r="CA106" s="85"/>
      <c r="CB106" s="93">
        <f>CC106+CD106+CE106</f>
        <v>0</v>
      </c>
      <c r="CC106" s="85"/>
      <c r="CD106" s="85"/>
      <c r="CE106" s="85"/>
      <c r="CF106" s="85">
        <f t="shared" si="1008"/>
        <v>0</v>
      </c>
      <c r="CG106" s="85">
        <f t="shared" si="1009"/>
        <v>0</v>
      </c>
      <c r="CH106" s="9"/>
      <c r="CI106" s="9"/>
      <c r="CJ106" s="96" t="e">
        <f t="shared" si="1010"/>
        <v>#DIV/0!</v>
      </c>
      <c r="CK106" s="96" t="e">
        <f t="shared" si="1011"/>
        <v>#DIV/0!</v>
      </c>
      <c r="CL106" s="96" t="e">
        <f>CJ106+CK106</f>
        <v>#DIV/0!</v>
      </c>
      <c r="CM106" s="93">
        <f>CN106+CU106</f>
        <v>0</v>
      </c>
      <c r="CN106" s="93">
        <f>CP106+CQ106+CR106+CS106+CT106</f>
        <v>0</v>
      </c>
      <c r="CO106" s="94"/>
      <c r="CP106" s="85"/>
      <c r="CQ106" s="85"/>
      <c r="CR106" s="85"/>
      <c r="CS106" s="85"/>
      <c r="CT106" s="85"/>
      <c r="CU106" s="93">
        <f>CV106+CW106+CX106</f>
        <v>0</v>
      </c>
      <c r="CV106" s="85"/>
      <c r="CW106" s="85"/>
      <c r="CX106" s="85"/>
      <c r="CY106" s="85">
        <f t="shared" si="1012"/>
        <v>0</v>
      </c>
      <c r="CZ106" s="85">
        <f t="shared" si="1013"/>
        <v>0</v>
      </c>
      <c r="DA106" s="9">
        <v>56067</v>
      </c>
      <c r="DB106" s="9">
        <v>27130</v>
      </c>
      <c r="DC106" s="96">
        <f t="shared" si="1014"/>
        <v>0</v>
      </c>
      <c r="DD106" s="96">
        <f t="shared" si="1015"/>
        <v>0</v>
      </c>
      <c r="DE106" s="96">
        <f>DC106+DD106</f>
        <v>0</v>
      </c>
      <c r="DF106" s="93">
        <f>DG106+DN106</f>
        <v>0</v>
      </c>
      <c r="DG106" s="93">
        <f>DI106+DJ106+DK106+DL106+DM106</f>
        <v>0</v>
      </c>
      <c r="DH106" s="94"/>
      <c r="DI106" s="85"/>
      <c r="DJ106" s="85"/>
      <c r="DK106" s="85"/>
      <c r="DL106" s="85"/>
      <c r="DM106" s="85"/>
      <c r="DN106" s="93">
        <f>DO106+DP106+DQ106</f>
        <v>0</v>
      </c>
      <c r="DO106" s="85"/>
      <c r="DP106" s="85"/>
      <c r="DQ106" s="85"/>
      <c r="DR106" s="85">
        <f t="shared" si="1016"/>
        <v>0</v>
      </c>
      <c r="DS106" s="85">
        <f t="shared" si="1017"/>
        <v>0</v>
      </c>
      <c r="DT106" s="9"/>
      <c r="DU106" s="9"/>
      <c r="DV106" s="96" t="e">
        <f t="shared" si="1018"/>
        <v>#DIV/0!</v>
      </c>
      <c r="DW106" s="96" t="e">
        <f t="shared" si="1019"/>
        <v>#DIV/0!</v>
      </c>
      <c r="DX106" s="96" t="e">
        <f>DV106+DW106</f>
        <v>#DIV/0!</v>
      </c>
      <c r="DY106" s="93">
        <f>DZ106+EG106</f>
        <v>0</v>
      </c>
      <c r="DZ106" s="93">
        <f>EB106+EC106+ED106+EE106+EF106</f>
        <v>0</v>
      </c>
      <c r="EA106" s="94"/>
      <c r="EB106" s="85"/>
      <c r="EC106" s="85"/>
      <c r="ED106" s="85"/>
      <c r="EE106" s="85"/>
      <c r="EF106" s="85"/>
      <c r="EG106" s="93">
        <f>EH106+EI106+EJ106</f>
        <v>0</v>
      </c>
      <c r="EH106" s="85"/>
      <c r="EI106" s="85"/>
      <c r="EJ106" s="85"/>
      <c r="EK106" s="85">
        <f t="shared" si="1020"/>
        <v>0</v>
      </c>
      <c r="EL106" s="85">
        <f t="shared" si="1021"/>
        <v>0</v>
      </c>
      <c r="EM106" s="9"/>
      <c r="EN106" s="9"/>
      <c r="EO106" s="96" t="e">
        <f t="shared" si="1022"/>
        <v>#DIV/0!</v>
      </c>
      <c r="EP106" s="96" t="e">
        <f t="shared" si="1023"/>
        <v>#DIV/0!</v>
      </c>
      <c r="EQ106" s="96" t="e">
        <f>EO106+EP106</f>
        <v>#DIV/0!</v>
      </c>
    </row>
    <row r="107" spans="1:147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19">
        <v>3123</v>
      </c>
      <c r="F107" s="19" t="s">
        <v>109</v>
      </c>
      <c r="G107" s="19" t="s">
        <v>95</v>
      </c>
      <c r="H107" s="40">
        <f>I107+P107</f>
        <v>0</v>
      </c>
      <c r="I107" s="40">
        <f>K107+L107+M107+N107+O107</f>
        <v>0</v>
      </c>
      <c r="J107" s="5"/>
      <c r="K107" s="9"/>
      <c r="L107" s="9"/>
      <c r="M107" s="9"/>
      <c r="N107" s="9"/>
      <c r="O107" s="9"/>
      <c r="P107" s="40">
        <f>Q107+R107+S107</f>
        <v>0</v>
      </c>
      <c r="Q107" s="9"/>
      <c r="R107" s="9"/>
      <c r="S107" s="9"/>
      <c r="T107" s="68">
        <f>(L107+M107+N107)*-1</f>
        <v>0</v>
      </c>
      <c r="U107" s="68">
        <f>(Q107+R107)*-1</f>
        <v>0</v>
      </c>
      <c r="V107" s="9">
        <f t="shared" si="995"/>
        <v>0</v>
      </c>
      <c r="W107" s="9">
        <f t="shared" si="995"/>
        <v>0</v>
      </c>
      <c r="X107" s="45" t="s">
        <v>219</v>
      </c>
      <c r="Y107" s="45" t="s">
        <v>219</v>
      </c>
      <c r="Z107" s="73">
        <f t="shared" si="996"/>
        <v>0</v>
      </c>
      <c r="AA107" s="73">
        <f t="shared" si="997"/>
        <v>0</v>
      </c>
      <c r="AB107" s="73">
        <f>Z107+AA107</f>
        <v>0</v>
      </c>
      <c r="AC107" s="73">
        <f t="shared" si="998"/>
        <v>0</v>
      </c>
      <c r="AD107" s="73">
        <f t="shared" si="999"/>
        <v>0</v>
      </c>
      <c r="AE107" s="46">
        <f>AC107+AD107</f>
        <v>0</v>
      </c>
      <c r="AF107" s="40">
        <f>AG107+AN107</f>
        <v>0</v>
      </c>
      <c r="AG107" s="40">
        <f>AI107+AJ107+AK107+AL107+AM107</f>
        <v>0</v>
      </c>
      <c r="AH107" s="5"/>
      <c r="AI107" s="9"/>
      <c r="AJ107" s="9"/>
      <c r="AK107" s="9"/>
      <c r="AL107" s="9"/>
      <c r="AM107" s="9"/>
      <c r="AN107" s="40">
        <f>AO107+AP107+AQ107</f>
        <v>0</v>
      </c>
      <c r="AO107" s="9"/>
      <c r="AP107" s="9"/>
      <c r="AQ107" s="9"/>
      <c r="AR107" s="85">
        <f>((AL107+AK107+AJ107)-((V107)*-1))*-1</f>
        <v>0</v>
      </c>
      <c r="AS107" s="85">
        <f>((AO107+AP107)-((W107)*-1))*-1</f>
        <v>0</v>
      </c>
      <c r="AT107" s="45" t="s">
        <v>219</v>
      </c>
      <c r="AU107" s="45" t="s">
        <v>219</v>
      </c>
      <c r="AV107" s="90">
        <v>0</v>
      </c>
      <c r="AW107" s="90">
        <v>0</v>
      </c>
      <c r="AX107" s="90">
        <f>AV107+AW107</f>
        <v>0</v>
      </c>
      <c r="AY107" s="92">
        <f t="shared" si="1002"/>
        <v>0</v>
      </c>
      <c r="AZ107" s="92">
        <f t="shared" si="1003"/>
        <v>0</v>
      </c>
      <c r="BA107" s="93">
        <f>BB107+BI107</f>
        <v>0</v>
      </c>
      <c r="BB107" s="93">
        <f>BD107+BE107+BF107+BG107+BH107</f>
        <v>0</v>
      </c>
      <c r="BC107" s="94"/>
      <c r="BD107" s="85"/>
      <c r="BE107" s="85"/>
      <c r="BF107" s="85"/>
      <c r="BG107" s="85"/>
      <c r="BH107" s="85"/>
      <c r="BI107" s="93">
        <f>BJ107+BK107+BL107</f>
        <v>0</v>
      </c>
      <c r="BJ107" s="85"/>
      <c r="BK107" s="85"/>
      <c r="BL107" s="85"/>
      <c r="BM107" s="85">
        <f t="shared" si="1004"/>
        <v>0</v>
      </c>
      <c r="BN107" s="85">
        <f t="shared" si="1005"/>
        <v>0</v>
      </c>
      <c r="BO107" s="45" t="s">
        <v>219</v>
      </c>
      <c r="BP107" s="45" t="s">
        <v>219</v>
      </c>
      <c r="BQ107" s="90">
        <v>0</v>
      </c>
      <c r="BR107" s="90">
        <v>0</v>
      </c>
      <c r="BS107" s="90">
        <f>BQ107+BR107</f>
        <v>0</v>
      </c>
      <c r="BT107" s="93">
        <f>BU107+CB107</f>
        <v>0</v>
      </c>
      <c r="BU107" s="93">
        <f>BW107+BX107+BY107+BZ107+CA107</f>
        <v>0</v>
      </c>
      <c r="BV107" s="94"/>
      <c r="BW107" s="85"/>
      <c r="BX107" s="85"/>
      <c r="BY107" s="85"/>
      <c r="BZ107" s="85"/>
      <c r="CA107" s="85"/>
      <c r="CB107" s="93">
        <f>CC107+CD107+CE107</f>
        <v>0</v>
      </c>
      <c r="CC107" s="85"/>
      <c r="CD107" s="85"/>
      <c r="CE107" s="85"/>
      <c r="CF107" s="85">
        <f t="shared" si="1008"/>
        <v>0</v>
      </c>
      <c r="CG107" s="85">
        <f t="shared" si="1009"/>
        <v>0</v>
      </c>
      <c r="CH107" s="45" t="s">
        <v>219</v>
      </c>
      <c r="CI107" s="45" t="s">
        <v>219</v>
      </c>
      <c r="CJ107" s="96">
        <v>0</v>
      </c>
      <c r="CK107" s="96">
        <v>0</v>
      </c>
      <c r="CL107" s="96">
        <f>CJ107+CK107</f>
        <v>0</v>
      </c>
      <c r="CM107" s="93">
        <f>CN107+CU107</f>
        <v>0</v>
      </c>
      <c r="CN107" s="93">
        <f>CP107+CQ107+CR107+CS107+CT107</f>
        <v>0</v>
      </c>
      <c r="CO107" s="94"/>
      <c r="CP107" s="85"/>
      <c r="CQ107" s="85"/>
      <c r="CR107" s="85"/>
      <c r="CS107" s="85"/>
      <c r="CT107" s="85"/>
      <c r="CU107" s="93">
        <f>CV107+CW107+CX107</f>
        <v>0</v>
      </c>
      <c r="CV107" s="85"/>
      <c r="CW107" s="85"/>
      <c r="CX107" s="85"/>
      <c r="CY107" s="85">
        <f t="shared" si="1012"/>
        <v>0</v>
      </c>
      <c r="CZ107" s="85">
        <f t="shared" si="1013"/>
        <v>0</v>
      </c>
      <c r="DA107" s="45" t="s">
        <v>219</v>
      </c>
      <c r="DB107" s="45" t="s">
        <v>219</v>
      </c>
      <c r="DC107" s="96">
        <v>0</v>
      </c>
      <c r="DD107" s="96">
        <v>0</v>
      </c>
      <c r="DE107" s="96">
        <f>DC107+DD107</f>
        <v>0</v>
      </c>
      <c r="DF107" s="93">
        <f>DG107+DN107</f>
        <v>0</v>
      </c>
      <c r="DG107" s="93">
        <f>DI107+DJ107+DK107+DL107+DM107</f>
        <v>0</v>
      </c>
      <c r="DH107" s="94"/>
      <c r="DI107" s="85"/>
      <c r="DJ107" s="85"/>
      <c r="DK107" s="85"/>
      <c r="DL107" s="85"/>
      <c r="DM107" s="85"/>
      <c r="DN107" s="93">
        <f>DO107+DP107+DQ107</f>
        <v>0</v>
      </c>
      <c r="DO107" s="85"/>
      <c r="DP107" s="85"/>
      <c r="DQ107" s="85"/>
      <c r="DR107" s="85">
        <f t="shared" si="1016"/>
        <v>0</v>
      </c>
      <c r="DS107" s="85">
        <f t="shared" si="1017"/>
        <v>0</v>
      </c>
      <c r="DT107" s="45" t="s">
        <v>219</v>
      </c>
      <c r="DU107" s="45" t="s">
        <v>219</v>
      </c>
      <c r="DV107" s="96">
        <v>0</v>
      </c>
      <c r="DW107" s="96">
        <v>0</v>
      </c>
      <c r="DX107" s="96">
        <f>DV107+DW107</f>
        <v>0</v>
      </c>
      <c r="DY107" s="93">
        <f>DZ107+EG107</f>
        <v>0</v>
      </c>
      <c r="DZ107" s="93">
        <f>EB107+EC107+ED107+EE107+EF107</f>
        <v>0</v>
      </c>
      <c r="EA107" s="94"/>
      <c r="EB107" s="85"/>
      <c r="EC107" s="85"/>
      <c r="ED107" s="85"/>
      <c r="EE107" s="85"/>
      <c r="EF107" s="85"/>
      <c r="EG107" s="93">
        <f>EH107+EI107+EJ107</f>
        <v>0</v>
      </c>
      <c r="EH107" s="85"/>
      <c r="EI107" s="85"/>
      <c r="EJ107" s="85"/>
      <c r="EK107" s="85">
        <f t="shared" si="1020"/>
        <v>0</v>
      </c>
      <c r="EL107" s="85">
        <f t="shared" si="1021"/>
        <v>0</v>
      </c>
      <c r="EM107" s="45" t="s">
        <v>219</v>
      </c>
      <c r="EN107" s="45" t="s">
        <v>219</v>
      </c>
      <c r="EO107" s="96">
        <v>0</v>
      </c>
      <c r="EP107" s="96">
        <v>0</v>
      </c>
      <c r="EQ107" s="96">
        <f>EO107+EP107</f>
        <v>0</v>
      </c>
    </row>
    <row r="108" spans="1:147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2">
        <v>3141</v>
      </c>
      <c r="F108" s="2" t="s">
        <v>20</v>
      </c>
      <c r="G108" s="7" t="s">
        <v>95</v>
      </c>
      <c r="H108" s="40">
        <f>I108+P108</f>
        <v>0</v>
      </c>
      <c r="I108" s="40">
        <f>K108+L108+M108+N108+O108</f>
        <v>0</v>
      </c>
      <c r="J108" s="5"/>
      <c r="K108" s="9"/>
      <c r="L108" s="9"/>
      <c r="M108" s="9"/>
      <c r="N108" s="9"/>
      <c r="O108" s="9"/>
      <c r="P108" s="40">
        <f>Q108+R108+S108</f>
        <v>0</v>
      </c>
      <c r="Q108" s="9"/>
      <c r="R108" s="9"/>
      <c r="S108" s="9"/>
      <c r="T108" s="68">
        <f>(L108+M108+N108)*-1</f>
        <v>0</v>
      </c>
      <c r="U108" s="68">
        <f>(Q108+R108)*-1</f>
        <v>0</v>
      </c>
      <c r="V108" s="9">
        <f t="shared" si="995"/>
        <v>0</v>
      </c>
      <c r="W108" s="9">
        <f t="shared" si="995"/>
        <v>0</v>
      </c>
      <c r="X108" s="45" t="s">
        <v>219</v>
      </c>
      <c r="Y108" s="9">
        <v>25931</v>
      </c>
      <c r="Z108" s="73">
        <f t="shared" si="996"/>
        <v>0</v>
      </c>
      <c r="AA108" s="73">
        <f t="shared" si="997"/>
        <v>0</v>
      </c>
      <c r="AB108" s="73">
        <f>Z108+AA108</f>
        <v>0</v>
      </c>
      <c r="AC108" s="73">
        <f t="shared" si="998"/>
        <v>0</v>
      </c>
      <c r="AD108" s="73">
        <f t="shared" si="999"/>
        <v>0</v>
      </c>
      <c r="AE108" s="46">
        <f>AC108+AD108</f>
        <v>0</v>
      </c>
      <c r="AF108" s="40">
        <f>AG108+AN108</f>
        <v>0</v>
      </c>
      <c r="AG108" s="40">
        <f>AI108+AJ108+AK108+AL108+AM108</f>
        <v>0</v>
      </c>
      <c r="AH108" s="5"/>
      <c r="AI108" s="9"/>
      <c r="AJ108" s="9"/>
      <c r="AK108" s="9"/>
      <c r="AL108" s="9"/>
      <c r="AM108" s="9"/>
      <c r="AN108" s="40">
        <f>AO108+AP108+AQ108</f>
        <v>0</v>
      </c>
      <c r="AO108" s="9"/>
      <c r="AP108" s="9"/>
      <c r="AQ108" s="9"/>
      <c r="AR108" s="85">
        <f>((AL108+AK108+AJ108)-((V108)*-1))*-1</f>
        <v>0</v>
      </c>
      <c r="AS108" s="85">
        <f>((AO108+AP108)-((W108)*-1))*-1</f>
        <v>0</v>
      </c>
      <c r="AT108" s="45" t="s">
        <v>219</v>
      </c>
      <c r="AU108" s="9"/>
      <c r="AV108" s="90">
        <v>0</v>
      </c>
      <c r="AW108" s="90" t="e">
        <f t="shared" si="1001"/>
        <v>#DIV/0!</v>
      </c>
      <c r="AX108" s="90" t="e">
        <f>AV108+AW108</f>
        <v>#DIV/0!</v>
      </c>
      <c r="AY108" s="92">
        <f t="shared" si="1002"/>
        <v>0</v>
      </c>
      <c r="AZ108" s="92">
        <f t="shared" si="1003"/>
        <v>0</v>
      </c>
      <c r="BA108" s="93">
        <f>BB108+BI108</f>
        <v>0</v>
      </c>
      <c r="BB108" s="93">
        <f>BD108+BE108+BF108+BG108+BH108</f>
        <v>0</v>
      </c>
      <c r="BC108" s="94"/>
      <c r="BD108" s="85"/>
      <c r="BE108" s="85"/>
      <c r="BF108" s="85"/>
      <c r="BG108" s="85"/>
      <c r="BH108" s="85"/>
      <c r="BI108" s="93">
        <f>BJ108+BK108+BL108</f>
        <v>0</v>
      </c>
      <c r="BJ108" s="85"/>
      <c r="BK108" s="85"/>
      <c r="BL108" s="85"/>
      <c r="BM108" s="85">
        <f t="shared" si="1004"/>
        <v>0</v>
      </c>
      <c r="BN108" s="85">
        <f t="shared" si="1005"/>
        <v>0</v>
      </c>
      <c r="BO108" s="45" t="s">
        <v>219</v>
      </c>
      <c r="BP108" s="9"/>
      <c r="BQ108" s="90">
        <v>0</v>
      </c>
      <c r="BR108" s="90" t="e">
        <f t="shared" si="1007"/>
        <v>#DIV/0!</v>
      </c>
      <c r="BS108" s="90" t="e">
        <f>BQ108+BR108</f>
        <v>#DIV/0!</v>
      </c>
      <c r="BT108" s="93">
        <f>BU108+CB108</f>
        <v>0</v>
      </c>
      <c r="BU108" s="93">
        <f>BW108+BX108+BY108+BZ108+CA108</f>
        <v>0</v>
      </c>
      <c r="BV108" s="94"/>
      <c r="BW108" s="85"/>
      <c r="BX108" s="85"/>
      <c r="BY108" s="85"/>
      <c r="BZ108" s="85"/>
      <c r="CA108" s="85"/>
      <c r="CB108" s="93">
        <f>CC108+CD108+CE108</f>
        <v>0</v>
      </c>
      <c r="CC108" s="85"/>
      <c r="CD108" s="85"/>
      <c r="CE108" s="85"/>
      <c r="CF108" s="85">
        <f t="shared" si="1008"/>
        <v>0</v>
      </c>
      <c r="CG108" s="85">
        <f t="shared" si="1009"/>
        <v>0</v>
      </c>
      <c r="CH108" s="45" t="s">
        <v>219</v>
      </c>
      <c r="CI108" s="9"/>
      <c r="CJ108" s="96">
        <v>0</v>
      </c>
      <c r="CK108" s="96" t="e">
        <f t="shared" si="1011"/>
        <v>#DIV/0!</v>
      </c>
      <c r="CL108" s="96" t="e">
        <f>CJ108+CK108</f>
        <v>#DIV/0!</v>
      </c>
      <c r="CM108" s="93">
        <f>CN108+CU108</f>
        <v>0</v>
      </c>
      <c r="CN108" s="93">
        <f>CP108+CQ108+CR108+CS108+CT108</f>
        <v>0</v>
      </c>
      <c r="CO108" s="94"/>
      <c r="CP108" s="85"/>
      <c r="CQ108" s="85"/>
      <c r="CR108" s="85"/>
      <c r="CS108" s="85"/>
      <c r="CT108" s="85"/>
      <c r="CU108" s="93">
        <f>CV108+CW108+CX108</f>
        <v>0</v>
      </c>
      <c r="CV108" s="85"/>
      <c r="CW108" s="85"/>
      <c r="CX108" s="85"/>
      <c r="CY108" s="85">
        <f t="shared" si="1012"/>
        <v>0</v>
      </c>
      <c r="CZ108" s="85">
        <f t="shared" si="1013"/>
        <v>0</v>
      </c>
      <c r="DA108" s="45" t="s">
        <v>219</v>
      </c>
      <c r="DB108" s="9">
        <v>26460</v>
      </c>
      <c r="DC108" s="96">
        <v>0</v>
      </c>
      <c r="DD108" s="96">
        <f t="shared" ref="DD108" si="1024">ROUND(((CW108-CD108)/DB108/10),2)*-1</f>
        <v>0</v>
      </c>
      <c r="DE108" s="96">
        <f>DC108+DD108</f>
        <v>0</v>
      </c>
      <c r="DF108" s="93">
        <f>DG108+DN108</f>
        <v>0</v>
      </c>
      <c r="DG108" s="93">
        <f>DI108+DJ108+DK108+DL108+DM108</f>
        <v>0</v>
      </c>
      <c r="DH108" s="94"/>
      <c r="DI108" s="85"/>
      <c r="DJ108" s="85"/>
      <c r="DK108" s="85"/>
      <c r="DL108" s="85"/>
      <c r="DM108" s="85"/>
      <c r="DN108" s="93">
        <f>DO108+DP108+DQ108</f>
        <v>0</v>
      </c>
      <c r="DO108" s="85"/>
      <c r="DP108" s="85"/>
      <c r="DQ108" s="85"/>
      <c r="DR108" s="85">
        <f t="shared" si="1016"/>
        <v>0</v>
      </c>
      <c r="DS108" s="85">
        <f t="shared" si="1017"/>
        <v>0</v>
      </c>
      <c r="DT108" s="45" t="s">
        <v>219</v>
      </c>
      <c r="DU108" s="9"/>
      <c r="DV108" s="96">
        <v>0</v>
      </c>
      <c r="DW108" s="96" t="e">
        <f t="shared" ref="DW108" si="1025">ROUND(((DP108-CW108)/DU108/10),2)*-1</f>
        <v>#DIV/0!</v>
      </c>
      <c r="DX108" s="96" t="e">
        <f>DV108+DW108</f>
        <v>#DIV/0!</v>
      </c>
      <c r="DY108" s="93">
        <f>DZ108+EG108</f>
        <v>0</v>
      </c>
      <c r="DZ108" s="93">
        <f>EB108+EC108+ED108+EE108+EF108</f>
        <v>0</v>
      </c>
      <c r="EA108" s="94"/>
      <c r="EB108" s="85"/>
      <c r="EC108" s="85"/>
      <c r="ED108" s="85"/>
      <c r="EE108" s="85"/>
      <c r="EF108" s="85"/>
      <c r="EG108" s="93">
        <f>EH108+EI108+EJ108</f>
        <v>0</v>
      </c>
      <c r="EH108" s="85"/>
      <c r="EI108" s="85"/>
      <c r="EJ108" s="85"/>
      <c r="EK108" s="85">
        <f t="shared" si="1020"/>
        <v>0</v>
      </c>
      <c r="EL108" s="85">
        <f t="shared" si="1021"/>
        <v>0</v>
      </c>
      <c r="EM108" s="45" t="s">
        <v>219</v>
      </c>
      <c r="EN108" s="9"/>
      <c r="EO108" s="96">
        <v>0</v>
      </c>
      <c r="EP108" s="96" t="e">
        <f t="shared" ref="EP108" si="1026">ROUND(((EI108-DP108)/EN108/10),2)*-1</f>
        <v>#DIV/0!</v>
      </c>
      <c r="EQ108" s="96" t="e">
        <f>EO108+EP108</f>
        <v>#DIV/0!</v>
      </c>
    </row>
    <row r="109" spans="1:147" x14ac:dyDescent="0.25">
      <c r="A109" s="29"/>
      <c r="B109" s="30"/>
      <c r="C109" s="31"/>
      <c r="D109" s="32" t="s">
        <v>166</v>
      </c>
      <c r="E109" s="30"/>
      <c r="F109" s="30"/>
      <c r="G109" s="31"/>
      <c r="H109" s="33">
        <f t="shared" ref="H109:AE109" si="1027">SUBTOTAL(9,H105:H108)</f>
        <v>180000</v>
      </c>
      <c r="I109" s="33">
        <f t="shared" si="1027"/>
        <v>0</v>
      </c>
      <c r="J109" s="33">
        <f t="shared" si="1027"/>
        <v>0</v>
      </c>
      <c r="K109" s="33">
        <f t="shared" si="1027"/>
        <v>0</v>
      </c>
      <c r="L109" s="33">
        <f t="shared" si="1027"/>
        <v>0</v>
      </c>
      <c r="M109" s="33">
        <f t="shared" si="1027"/>
        <v>0</v>
      </c>
      <c r="N109" s="33">
        <f t="shared" si="1027"/>
        <v>0</v>
      </c>
      <c r="O109" s="33">
        <f t="shared" si="1027"/>
        <v>0</v>
      </c>
      <c r="P109" s="33">
        <f t="shared" si="1027"/>
        <v>180000</v>
      </c>
      <c r="Q109" s="33">
        <f t="shared" si="1027"/>
        <v>0</v>
      </c>
      <c r="R109" s="33">
        <f t="shared" si="1027"/>
        <v>180000</v>
      </c>
      <c r="S109" s="33">
        <f t="shared" si="1027"/>
        <v>0</v>
      </c>
      <c r="T109" s="33">
        <f t="shared" si="1027"/>
        <v>0</v>
      </c>
      <c r="U109" s="33">
        <f t="shared" si="1027"/>
        <v>-180000</v>
      </c>
      <c r="V109" s="33">
        <f t="shared" si="1027"/>
        <v>0</v>
      </c>
      <c r="W109" s="33">
        <f t="shared" si="1027"/>
        <v>-117000</v>
      </c>
      <c r="X109" s="33">
        <f t="shared" si="1027"/>
        <v>100761</v>
      </c>
      <c r="Y109" s="33">
        <f t="shared" si="1027"/>
        <v>78841</v>
      </c>
      <c r="Z109" s="47">
        <f t="shared" si="1027"/>
        <v>0</v>
      </c>
      <c r="AA109" s="47">
        <f t="shared" si="1027"/>
        <v>-0.64</v>
      </c>
      <c r="AB109" s="47">
        <f t="shared" si="1027"/>
        <v>-0.64</v>
      </c>
      <c r="AC109" s="47">
        <f t="shared" si="1027"/>
        <v>0</v>
      </c>
      <c r="AD109" s="47">
        <f t="shared" si="1027"/>
        <v>-0.42</v>
      </c>
      <c r="AE109" s="47">
        <f t="shared" si="1027"/>
        <v>-0.42</v>
      </c>
      <c r="AF109" s="33">
        <f t="shared" ref="AF109:AX109" si="1028">SUBTOTAL(9,AF105:AF108)</f>
        <v>0</v>
      </c>
      <c r="AG109" s="33">
        <f t="shared" si="1028"/>
        <v>0</v>
      </c>
      <c r="AH109" s="33">
        <f t="shared" si="1028"/>
        <v>0</v>
      </c>
      <c r="AI109" s="33">
        <f t="shared" si="1028"/>
        <v>0</v>
      </c>
      <c r="AJ109" s="33">
        <f t="shared" si="1028"/>
        <v>0</v>
      </c>
      <c r="AK109" s="33">
        <f t="shared" si="1028"/>
        <v>0</v>
      </c>
      <c r="AL109" s="33">
        <f t="shared" si="1028"/>
        <v>0</v>
      </c>
      <c r="AM109" s="33">
        <f t="shared" si="1028"/>
        <v>0</v>
      </c>
      <c r="AN109" s="33">
        <f t="shared" si="1028"/>
        <v>0</v>
      </c>
      <c r="AO109" s="33">
        <f t="shared" si="1028"/>
        <v>0</v>
      </c>
      <c r="AP109" s="33">
        <f t="shared" si="1028"/>
        <v>0</v>
      </c>
      <c r="AQ109" s="33">
        <f t="shared" si="1028"/>
        <v>0</v>
      </c>
      <c r="AR109" s="33">
        <f t="shared" si="1028"/>
        <v>0</v>
      </c>
      <c r="AS109" s="33">
        <f t="shared" si="1028"/>
        <v>117000</v>
      </c>
      <c r="AT109" s="33">
        <f t="shared" si="1028"/>
        <v>0</v>
      </c>
      <c r="AU109" s="33">
        <f t="shared" si="1028"/>
        <v>0</v>
      </c>
      <c r="AV109" s="47" t="e">
        <f t="shared" si="1028"/>
        <v>#DIV/0!</v>
      </c>
      <c r="AW109" s="47" t="e">
        <f t="shared" si="1028"/>
        <v>#DIV/0!</v>
      </c>
      <c r="AX109" s="47" t="e">
        <f t="shared" si="1028"/>
        <v>#DIV/0!</v>
      </c>
      <c r="AY109"/>
      <c r="AZ109"/>
      <c r="BA109" s="33">
        <f t="shared" ref="BA109:BS109" si="1029">SUBTOTAL(9,BA105:BA108)</f>
        <v>0</v>
      </c>
      <c r="BB109" s="33">
        <f t="shared" si="1029"/>
        <v>0</v>
      </c>
      <c r="BC109" s="33">
        <f t="shared" si="1029"/>
        <v>0</v>
      </c>
      <c r="BD109" s="33">
        <f t="shared" si="1029"/>
        <v>0</v>
      </c>
      <c r="BE109" s="33">
        <f t="shared" si="1029"/>
        <v>0</v>
      </c>
      <c r="BF109" s="33">
        <f t="shared" si="1029"/>
        <v>0</v>
      </c>
      <c r="BG109" s="33">
        <f t="shared" si="1029"/>
        <v>0</v>
      </c>
      <c r="BH109" s="33">
        <f t="shared" si="1029"/>
        <v>0</v>
      </c>
      <c r="BI109" s="33">
        <f t="shared" si="1029"/>
        <v>0</v>
      </c>
      <c r="BJ109" s="33">
        <f t="shared" si="1029"/>
        <v>0</v>
      </c>
      <c r="BK109" s="33">
        <f t="shared" si="1029"/>
        <v>0</v>
      </c>
      <c r="BL109" s="33">
        <f t="shared" si="1029"/>
        <v>0</v>
      </c>
      <c r="BM109" s="33">
        <f t="shared" si="1029"/>
        <v>0</v>
      </c>
      <c r="BN109" s="33">
        <f t="shared" si="1029"/>
        <v>0</v>
      </c>
      <c r="BO109" s="33">
        <f t="shared" si="1029"/>
        <v>0</v>
      </c>
      <c r="BP109" s="33">
        <f t="shared" si="1029"/>
        <v>0</v>
      </c>
      <c r="BQ109" s="47" t="e">
        <f t="shared" si="1029"/>
        <v>#DIV/0!</v>
      </c>
      <c r="BR109" s="47" t="e">
        <f t="shared" si="1029"/>
        <v>#DIV/0!</v>
      </c>
      <c r="BS109" s="47" t="e">
        <f t="shared" si="1029"/>
        <v>#DIV/0!</v>
      </c>
      <c r="BT109" s="33">
        <f t="shared" ref="BT109:CL109" si="1030">SUBTOTAL(9,BT105:BT108)</f>
        <v>0</v>
      </c>
      <c r="BU109" s="33">
        <f t="shared" si="1030"/>
        <v>0</v>
      </c>
      <c r="BV109" s="33">
        <f t="shared" si="1030"/>
        <v>0</v>
      </c>
      <c r="BW109" s="33">
        <f t="shared" si="1030"/>
        <v>0</v>
      </c>
      <c r="BX109" s="33">
        <f t="shared" si="1030"/>
        <v>0</v>
      </c>
      <c r="BY109" s="33">
        <f t="shared" si="1030"/>
        <v>0</v>
      </c>
      <c r="BZ109" s="33">
        <f t="shared" si="1030"/>
        <v>0</v>
      </c>
      <c r="CA109" s="33">
        <f t="shared" si="1030"/>
        <v>0</v>
      </c>
      <c r="CB109" s="33">
        <f t="shared" si="1030"/>
        <v>0</v>
      </c>
      <c r="CC109" s="33">
        <f t="shared" si="1030"/>
        <v>0</v>
      </c>
      <c r="CD109" s="33">
        <f t="shared" si="1030"/>
        <v>0</v>
      </c>
      <c r="CE109" s="33">
        <f t="shared" si="1030"/>
        <v>0</v>
      </c>
      <c r="CF109" s="33">
        <f t="shared" si="1030"/>
        <v>0</v>
      </c>
      <c r="CG109" s="33">
        <f t="shared" si="1030"/>
        <v>0</v>
      </c>
      <c r="CH109" s="33">
        <f t="shared" si="1030"/>
        <v>0</v>
      </c>
      <c r="CI109" s="33">
        <f t="shared" si="1030"/>
        <v>0</v>
      </c>
      <c r="CJ109" s="60" t="e">
        <f t="shared" si="1030"/>
        <v>#DIV/0!</v>
      </c>
      <c r="CK109" s="60" t="e">
        <f t="shared" si="1030"/>
        <v>#DIV/0!</v>
      </c>
      <c r="CL109" s="60" t="e">
        <f t="shared" si="1030"/>
        <v>#DIV/0!</v>
      </c>
      <c r="CM109" s="33">
        <f t="shared" ref="CM109:DE109" si="1031">SUBTOTAL(9,CM105:CM108)</f>
        <v>0</v>
      </c>
      <c r="CN109" s="33">
        <f t="shared" si="1031"/>
        <v>0</v>
      </c>
      <c r="CO109" s="33">
        <f t="shared" si="1031"/>
        <v>0</v>
      </c>
      <c r="CP109" s="33">
        <f t="shared" si="1031"/>
        <v>0</v>
      </c>
      <c r="CQ109" s="33">
        <f t="shared" si="1031"/>
        <v>0</v>
      </c>
      <c r="CR109" s="33">
        <f t="shared" si="1031"/>
        <v>0</v>
      </c>
      <c r="CS109" s="33">
        <f t="shared" si="1031"/>
        <v>0</v>
      </c>
      <c r="CT109" s="33">
        <f t="shared" si="1031"/>
        <v>0</v>
      </c>
      <c r="CU109" s="33">
        <f t="shared" si="1031"/>
        <v>0</v>
      </c>
      <c r="CV109" s="33">
        <f t="shared" si="1031"/>
        <v>0</v>
      </c>
      <c r="CW109" s="33">
        <f t="shared" si="1031"/>
        <v>0</v>
      </c>
      <c r="CX109" s="33">
        <f t="shared" si="1031"/>
        <v>0</v>
      </c>
      <c r="CY109" s="33">
        <f t="shared" si="1031"/>
        <v>0</v>
      </c>
      <c r="CZ109" s="33">
        <f t="shared" si="1031"/>
        <v>0</v>
      </c>
      <c r="DA109" s="33">
        <f t="shared" si="1031"/>
        <v>98613.490466608317</v>
      </c>
      <c r="DB109" s="33">
        <f t="shared" si="1031"/>
        <v>73780</v>
      </c>
      <c r="DC109" s="60">
        <f t="shared" si="1031"/>
        <v>0</v>
      </c>
      <c r="DD109" s="60">
        <f t="shared" si="1031"/>
        <v>0</v>
      </c>
      <c r="DE109" s="60">
        <f t="shared" si="1031"/>
        <v>0</v>
      </c>
      <c r="DF109" s="33">
        <f t="shared" ref="DF109:DX109" si="1032">SUBTOTAL(9,DF105:DF108)</f>
        <v>0</v>
      </c>
      <c r="DG109" s="33">
        <f t="shared" si="1032"/>
        <v>0</v>
      </c>
      <c r="DH109" s="33">
        <f t="shared" si="1032"/>
        <v>0</v>
      </c>
      <c r="DI109" s="33">
        <f t="shared" si="1032"/>
        <v>0</v>
      </c>
      <c r="DJ109" s="33">
        <f t="shared" si="1032"/>
        <v>0</v>
      </c>
      <c r="DK109" s="33">
        <f t="shared" si="1032"/>
        <v>0</v>
      </c>
      <c r="DL109" s="33">
        <f t="shared" si="1032"/>
        <v>0</v>
      </c>
      <c r="DM109" s="33">
        <f t="shared" si="1032"/>
        <v>0</v>
      </c>
      <c r="DN109" s="33">
        <f t="shared" si="1032"/>
        <v>0</v>
      </c>
      <c r="DO109" s="33">
        <f t="shared" si="1032"/>
        <v>0</v>
      </c>
      <c r="DP109" s="33">
        <f t="shared" si="1032"/>
        <v>0</v>
      </c>
      <c r="DQ109" s="33">
        <f t="shared" si="1032"/>
        <v>0</v>
      </c>
      <c r="DR109" s="33">
        <f t="shared" si="1032"/>
        <v>0</v>
      </c>
      <c r="DS109" s="33">
        <f t="shared" si="1032"/>
        <v>0</v>
      </c>
      <c r="DT109" s="33">
        <f t="shared" si="1032"/>
        <v>0</v>
      </c>
      <c r="DU109" s="33">
        <f t="shared" si="1032"/>
        <v>0</v>
      </c>
      <c r="DV109" s="60" t="e">
        <f t="shared" si="1032"/>
        <v>#DIV/0!</v>
      </c>
      <c r="DW109" s="60" t="e">
        <f t="shared" si="1032"/>
        <v>#DIV/0!</v>
      </c>
      <c r="DX109" s="60" t="e">
        <f t="shared" si="1032"/>
        <v>#DIV/0!</v>
      </c>
      <c r="DY109" s="33">
        <f t="shared" ref="DY109:EQ109" si="1033">SUBTOTAL(9,DY105:DY108)</f>
        <v>0</v>
      </c>
      <c r="DZ109" s="33">
        <f t="shared" si="1033"/>
        <v>0</v>
      </c>
      <c r="EA109" s="33">
        <f t="shared" si="1033"/>
        <v>0</v>
      </c>
      <c r="EB109" s="33">
        <f t="shared" si="1033"/>
        <v>0</v>
      </c>
      <c r="EC109" s="33">
        <f t="shared" si="1033"/>
        <v>0</v>
      </c>
      <c r="ED109" s="33">
        <f t="shared" si="1033"/>
        <v>0</v>
      </c>
      <c r="EE109" s="33">
        <f t="shared" si="1033"/>
        <v>0</v>
      </c>
      <c r="EF109" s="33">
        <f t="shared" si="1033"/>
        <v>0</v>
      </c>
      <c r="EG109" s="33">
        <f t="shared" si="1033"/>
        <v>0</v>
      </c>
      <c r="EH109" s="33">
        <f t="shared" si="1033"/>
        <v>0</v>
      </c>
      <c r="EI109" s="33">
        <f t="shared" si="1033"/>
        <v>0</v>
      </c>
      <c r="EJ109" s="33">
        <f t="shared" si="1033"/>
        <v>0</v>
      </c>
      <c r="EK109" s="33">
        <f t="shared" si="1033"/>
        <v>0</v>
      </c>
      <c r="EL109" s="33">
        <f t="shared" si="1033"/>
        <v>0</v>
      </c>
      <c r="EM109" s="33">
        <f t="shared" si="1033"/>
        <v>0</v>
      </c>
      <c r="EN109" s="33">
        <f t="shared" si="1033"/>
        <v>0</v>
      </c>
      <c r="EO109" s="60" t="e">
        <f t="shared" si="1033"/>
        <v>#DIV/0!</v>
      </c>
      <c r="EP109" s="60" t="e">
        <f t="shared" si="1033"/>
        <v>#DIV/0!</v>
      </c>
      <c r="EQ109" s="60" t="e">
        <f t="shared" si="1033"/>
        <v>#DIV/0!</v>
      </c>
    </row>
    <row r="110" spans="1:147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3123</v>
      </c>
      <c r="F110" s="6" t="s">
        <v>18</v>
      </c>
      <c r="G110" s="6" t="s">
        <v>19</v>
      </c>
      <c r="H110" s="40">
        <f>I110+P110</f>
        <v>536860</v>
      </c>
      <c r="I110" s="40">
        <f>K110+L110+M110+N110+O110</f>
        <v>355860</v>
      </c>
      <c r="J110" s="5">
        <v>13.5</v>
      </c>
      <c r="K110" s="9">
        <v>355860</v>
      </c>
      <c r="L110" s="9"/>
      <c r="M110" s="9"/>
      <c r="N110" s="9"/>
      <c r="O110" s="9"/>
      <c r="P110" s="40">
        <f>Q110+R110+S110</f>
        <v>181000</v>
      </c>
      <c r="Q110" s="9"/>
      <c r="R110" s="9">
        <v>181000</v>
      </c>
      <c r="S110" s="9"/>
      <c r="T110" s="68">
        <f>(L110+M110+N110)*-1</f>
        <v>0</v>
      </c>
      <c r="U110" s="68">
        <f>(Q110+R110)*-1</f>
        <v>-181000</v>
      </c>
      <c r="V110" s="9">
        <f t="shared" ref="V110:W113" si="1034">ROUND(T110*0.65,0)</f>
        <v>0</v>
      </c>
      <c r="W110" s="9">
        <f t="shared" si="1034"/>
        <v>-117650</v>
      </c>
      <c r="X110" s="9">
        <v>55392</v>
      </c>
      <c r="Y110" s="9">
        <v>29600</v>
      </c>
      <c r="Z110" s="73">
        <f t="shared" ref="Z110:Z113" si="1035">IF(T110=0,0,ROUND((T110+L110)/X110/12,2))</f>
        <v>0</v>
      </c>
      <c r="AA110" s="73">
        <f t="shared" ref="AA110:AA113" si="1036">IF(U110=0,0,ROUND((U110+Q110)/Y110/12,2))</f>
        <v>-0.51</v>
      </c>
      <c r="AB110" s="73">
        <f>Z110+AA110</f>
        <v>-0.51</v>
      </c>
      <c r="AC110" s="73">
        <f t="shared" ref="AC110:AC113" si="1037">ROUND(Z110*0.65,2)</f>
        <v>0</v>
      </c>
      <c r="AD110" s="73">
        <f t="shared" ref="AD110:AD113" si="1038">ROUND(AA110*0.65,2)</f>
        <v>-0.33</v>
      </c>
      <c r="AE110" s="46">
        <f>AC110+AD110</f>
        <v>-0.33</v>
      </c>
      <c r="AF110" s="40">
        <f>AG110+AN110</f>
        <v>0</v>
      </c>
      <c r="AG110" s="40">
        <f>AI110+AJ110+AK110+AL110+AM110</f>
        <v>0</v>
      </c>
      <c r="AH110" s="5"/>
      <c r="AI110" s="9"/>
      <c r="AJ110" s="9"/>
      <c r="AK110" s="9"/>
      <c r="AL110" s="9"/>
      <c r="AM110" s="9"/>
      <c r="AN110" s="40">
        <f>AO110+AP110+AQ110</f>
        <v>0</v>
      </c>
      <c r="AO110" s="9"/>
      <c r="AP110" s="9"/>
      <c r="AQ110" s="9"/>
      <c r="AR110" s="85">
        <f>((AL110+AK110+AJ110)-((V110)*-1))*-1</f>
        <v>0</v>
      </c>
      <c r="AS110" s="85">
        <f>((AO110+AP110)-((W110)*-1))*-1</f>
        <v>117650</v>
      </c>
      <c r="AT110" s="9"/>
      <c r="AU110" s="9"/>
      <c r="AV110" s="90" t="e">
        <f t="shared" ref="AV110" si="1039">ROUND((AY110/AT110/10)+(AC110),2)*-1</f>
        <v>#DIV/0!</v>
      </c>
      <c r="AW110" s="90" t="e">
        <f t="shared" ref="AW110:AW113" si="1040">ROUND((AZ110/AU110/10)+AD110,2)*-1</f>
        <v>#DIV/0!</v>
      </c>
      <c r="AX110" s="90" t="e">
        <f>AV110+AW110</f>
        <v>#DIV/0!</v>
      </c>
      <c r="AY110" s="92">
        <f t="shared" ref="AY110:AY113" si="1041">AK110+AL110</f>
        <v>0</v>
      </c>
      <c r="AZ110" s="92">
        <f t="shared" ref="AZ110:AZ113" si="1042">AP110</f>
        <v>0</v>
      </c>
      <c r="BA110" s="93">
        <f>BB110+BI110</f>
        <v>0</v>
      </c>
      <c r="BB110" s="93">
        <f>BD110+BE110+BF110+BG110+BH110</f>
        <v>0</v>
      </c>
      <c r="BC110" s="94"/>
      <c r="BD110" s="85"/>
      <c r="BE110" s="85"/>
      <c r="BF110" s="85"/>
      <c r="BG110" s="85"/>
      <c r="BH110" s="85"/>
      <c r="BI110" s="93">
        <f>BJ110+BK110+BL110</f>
        <v>0</v>
      </c>
      <c r="BJ110" s="85"/>
      <c r="BK110" s="85"/>
      <c r="BL110" s="85"/>
      <c r="BM110" s="85">
        <f t="shared" ref="BM110:BM113" si="1043">(BE110+BF110+BG110)-(AJ110+AK110+AL110)</f>
        <v>0</v>
      </c>
      <c r="BN110" s="85">
        <f t="shared" ref="BN110:BN113" si="1044">(BJ110+BK110)-(AO110+AP110)</f>
        <v>0</v>
      </c>
      <c r="BO110" s="9"/>
      <c r="BP110" s="9"/>
      <c r="BQ110" s="90" t="e">
        <f t="shared" ref="BQ110" si="1045">ROUND(((BF110+BG110)-(AK110+AL110))/BO110/10,2)*-1</f>
        <v>#DIV/0!</v>
      </c>
      <c r="BR110" s="90" t="e">
        <f t="shared" ref="BR110:BR113" si="1046">ROUND(((BK110-AP110)/BP110/10),2)*-1</f>
        <v>#DIV/0!</v>
      </c>
      <c r="BS110" s="90" t="e">
        <f>BQ110+BR110</f>
        <v>#DIV/0!</v>
      </c>
      <c r="BT110" s="93">
        <f>BU110+CB110</f>
        <v>230300</v>
      </c>
      <c r="BU110" s="93">
        <f>BW110+BX110+BY110+BZ110+CA110</f>
        <v>0</v>
      </c>
      <c r="BV110" s="81"/>
      <c r="BW110" s="82"/>
      <c r="BX110" s="82"/>
      <c r="BY110" s="82"/>
      <c r="BZ110" s="82"/>
      <c r="CA110" s="82"/>
      <c r="CB110" s="80">
        <v>230300</v>
      </c>
      <c r="CC110" s="82"/>
      <c r="CD110" s="82"/>
      <c r="CE110" s="82"/>
      <c r="CF110" s="85">
        <f t="shared" ref="CF110:CF113" si="1047">(BX110+BY110+BZ110)-(BE110+BF110+BG110)</f>
        <v>0</v>
      </c>
      <c r="CG110" s="85">
        <f t="shared" ref="CG110:CG113" si="1048">(CC110+CD110)-(BJ110+BK110)</f>
        <v>0</v>
      </c>
      <c r="CH110" s="9"/>
      <c r="CI110" s="9"/>
      <c r="CJ110" s="96" t="e">
        <f t="shared" ref="CJ110" si="1049">ROUND(((BY110+BZ110)-(BF110+BG110))/CH110/10,2)*-1</f>
        <v>#DIV/0!</v>
      </c>
      <c r="CK110" s="96" t="e">
        <f t="shared" ref="CK110:CK113" si="1050">ROUND(((CD110-BK110)/CI110/10),2)*-1</f>
        <v>#DIV/0!</v>
      </c>
      <c r="CL110" s="96" t="e">
        <f>CJ110+CK110</f>
        <v>#DIV/0!</v>
      </c>
      <c r="CM110" s="93">
        <f>CN110+CU110</f>
        <v>230300</v>
      </c>
      <c r="CN110" s="93">
        <f>CP110+CQ110+CR110+CS110+CT110</f>
        <v>0</v>
      </c>
      <c r="CO110" s="94"/>
      <c r="CP110" s="85"/>
      <c r="CQ110" s="85"/>
      <c r="CR110" s="85"/>
      <c r="CS110" s="85"/>
      <c r="CT110" s="85"/>
      <c r="CU110" s="93">
        <v>230300</v>
      </c>
      <c r="CV110" s="85"/>
      <c r="CW110" s="85"/>
      <c r="CX110" s="85"/>
      <c r="CY110" s="85">
        <f t="shared" ref="CY110:CY113" si="1051">(CQ110+CR110+CS110)-(BX110+BY110+BZ110)</f>
        <v>0</v>
      </c>
      <c r="CZ110" s="85">
        <f t="shared" ref="CZ110:CZ113" si="1052">(CV110+CW110)-(CC110+CD110)</f>
        <v>0</v>
      </c>
      <c r="DA110" s="9">
        <v>56067</v>
      </c>
      <c r="DB110" s="9">
        <v>27130</v>
      </c>
      <c r="DC110" s="96">
        <f t="shared" ref="DC110" si="1053">ROUND(((CR110+CS110)-(BY110+BZ110))/DA110/10,2)*-1</f>
        <v>0</v>
      </c>
      <c r="DD110" s="96">
        <f t="shared" ref="DD110" si="1054">ROUND(((CW110-CD110)/DB110/10),2)*-1</f>
        <v>0</v>
      </c>
      <c r="DE110" s="96">
        <f>DC110+DD110</f>
        <v>0</v>
      </c>
      <c r="DF110" s="93">
        <f>DG110+DN110</f>
        <v>0</v>
      </c>
      <c r="DG110" s="93">
        <f>DI110+DJ110+DK110+DL110+DM110</f>
        <v>0</v>
      </c>
      <c r="DH110" s="94"/>
      <c r="DI110" s="85"/>
      <c r="DJ110" s="85"/>
      <c r="DK110" s="85"/>
      <c r="DL110" s="85"/>
      <c r="DM110" s="85"/>
      <c r="DN110" s="93">
        <f t="shared" ref="DN110:DN113" si="1055">DO110+DP110+DQ110</f>
        <v>0</v>
      </c>
      <c r="DO110" s="85"/>
      <c r="DP110" s="85"/>
      <c r="DQ110" s="85"/>
      <c r="DR110" s="85">
        <f t="shared" ref="DR110:DR113" si="1056">(DJ110+DK110+DL110)-(CQ110+CR110+CS110)</f>
        <v>0</v>
      </c>
      <c r="DS110" s="85">
        <f t="shared" ref="DS110:DS113" si="1057">(DO110+DP110)-(CV110+CW110)</f>
        <v>0</v>
      </c>
      <c r="DT110" s="9"/>
      <c r="DU110" s="9"/>
      <c r="DV110" s="96" t="e">
        <f t="shared" ref="DV110" si="1058">ROUND(((DK110+DL110)-(CR110+CS110))/DT110/10,2)*-1</f>
        <v>#DIV/0!</v>
      </c>
      <c r="DW110" s="96" t="e">
        <f t="shared" ref="DW110" si="1059">ROUND(((DP110-CW110)/DU110/10),2)*-1</f>
        <v>#DIV/0!</v>
      </c>
      <c r="DX110" s="96" t="e">
        <f>DV110+DW110</f>
        <v>#DIV/0!</v>
      </c>
      <c r="DY110" s="93">
        <f>DZ110+EG110</f>
        <v>0</v>
      </c>
      <c r="DZ110" s="93">
        <f>EB110+EC110+ED110+EE110+EF110</f>
        <v>0</v>
      </c>
      <c r="EA110" s="94"/>
      <c r="EB110" s="85"/>
      <c r="EC110" s="85"/>
      <c r="ED110" s="85"/>
      <c r="EE110" s="85"/>
      <c r="EF110" s="85"/>
      <c r="EG110" s="93">
        <f t="shared" ref="EG110:EG113" si="1060">EH110+EI110+EJ110</f>
        <v>0</v>
      </c>
      <c r="EH110" s="85"/>
      <c r="EI110" s="85"/>
      <c r="EJ110" s="85"/>
      <c r="EK110" s="85">
        <f t="shared" ref="EK110:EK113" si="1061">(EC110+ED110+EE110)-(DJ110+DK110+DL110)</f>
        <v>0</v>
      </c>
      <c r="EL110" s="85">
        <f t="shared" ref="EL110:EL113" si="1062">(EH110+EI110)-(DO110+DP110)</f>
        <v>0</v>
      </c>
      <c r="EM110" s="9"/>
      <c r="EN110" s="9"/>
      <c r="EO110" s="96" t="e">
        <f t="shared" ref="EO110" si="1063">ROUND(((ED110+EE110)-(DK110+DL110))/EM110/10,2)*-1</f>
        <v>#DIV/0!</v>
      </c>
      <c r="EP110" s="96" t="e">
        <f t="shared" ref="EP110" si="1064">ROUND(((EI110-DP110)/EN110/10),2)*-1</f>
        <v>#DIV/0!</v>
      </c>
      <c r="EQ110" s="96" t="e">
        <f>EO110+EP110</f>
        <v>#DIV/0!</v>
      </c>
    </row>
    <row r="111" spans="1:147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3123</v>
      </c>
      <c r="F111" s="19" t="s">
        <v>109</v>
      </c>
      <c r="G111" s="19" t="s">
        <v>95</v>
      </c>
      <c r="H111" s="40">
        <f>I111+P111</f>
        <v>0</v>
      </c>
      <c r="I111" s="40">
        <f>K111+L111+M111+N111+O111</f>
        <v>0</v>
      </c>
      <c r="J111" s="5"/>
      <c r="K111" s="9"/>
      <c r="L111" s="9"/>
      <c r="M111" s="9"/>
      <c r="N111" s="9"/>
      <c r="O111" s="9"/>
      <c r="P111" s="40">
        <f>Q111+R111+S111</f>
        <v>0</v>
      </c>
      <c r="Q111" s="9"/>
      <c r="R111" s="9"/>
      <c r="S111" s="9"/>
      <c r="T111" s="68">
        <f>(L111+M111+N111)*-1</f>
        <v>0</v>
      </c>
      <c r="U111" s="68">
        <f>(Q111+R111)*-1</f>
        <v>0</v>
      </c>
      <c r="V111" s="9">
        <f t="shared" si="1034"/>
        <v>0</v>
      </c>
      <c r="W111" s="9">
        <f t="shared" si="1034"/>
        <v>0</v>
      </c>
      <c r="X111" s="45" t="s">
        <v>219</v>
      </c>
      <c r="Y111" s="45" t="s">
        <v>219</v>
      </c>
      <c r="Z111" s="73">
        <f t="shared" si="1035"/>
        <v>0</v>
      </c>
      <c r="AA111" s="73">
        <f t="shared" si="1036"/>
        <v>0</v>
      </c>
      <c r="AB111" s="73">
        <f>Z111+AA111</f>
        <v>0</v>
      </c>
      <c r="AC111" s="73">
        <f t="shared" si="1037"/>
        <v>0</v>
      </c>
      <c r="AD111" s="73">
        <f t="shared" si="1038"/>
        <v>0</v>
      </c>
      <c r="AE111" s="46">
        <f>AC111+AD111</f>
        <v>0</v>
      </c>
      <c r="AF111" s="40">
        <f>AG111+AN111</f>
        <v>0</v>
      </c>
      <c r="AG111" s="40">
        <f>AI111+AJ111+AK111+AL111+AM111</f>
        <v>0</v>
      </c>
      <c r="AH111" s="5"/>
      <c r="AI111" s="9"/>
      <c r="AJ111" s="9"/>
      <c r="AK111" s="9"/>
      <c r="AL111" s="9"/>
      <c r="AM111" s="9"/>
      <c r="AN111" s="40">
        <f>AO111+AP111+AQ111</f>
        <v>0</v>
      </c>
      <c r="AO111" s="9"/>
      <c r="AP111" s="9"/>
      <c r="AQ111" s="9"/>
      <c r="AR111" s="85">
        <f>((AL111+AK111+AJ111)-((V111)*-1))*-1</f>
        <v>0</v>
      </c>
      <c r="AS111" s="85">
        <f>((AO111+AP111)-((W111)*-1))*-1</f>
        <v>0</v>
      </c>
      <c r="AT111" s="45" t="s">
        <v>219</v>
      </c>
      <c r="AU111" s="45" t="s">
        <v>219</v>
      </c>
      <c r="AV111" s="90">
        <v>0</v>
      </c>
      <c r="AW111" s="90">
        <v>0</v>
      </c>
      <c r="AX111" s="90">
        <f>AV111+AW111</f>
        <v>0</v>
      </c>
      <c r="AY111" s="92">
        <f t="shared" si="1041"/>
        <v>0</v>
      </c>
      <c r="AZ111" s="92">
        <f t="shared" si="1042"/>
        <v>0</v>
      </c>
      <c r="BA111" s="93">
        <f>BB111+BI111</f>
        <v>0</v>
      </c>
      <c r="BB111" s="93">
        <f>BD111+BE111+BF111+BG111+BH111</f>
        <v>0</v>
      </c>
      <c r="BC111" s="94"/>
      <c r="BD111" s="85"/>
      <c r="BE111" s="85"/>
      <c r="BF111" s="85"/>
      <c r="BG111" s="85"/>
      <c r="BH111" s="85"/>
      <c r="BI111" s="93">
        <f>BJ111+BK111+BL111</f>
        <v>0</v>
      </c>
      <c r="BJ111" s="85"/>
      <c r="BK111" s="85"/>
      <c r="BL111" s="85"/>
      <c r="BM111" s="85">
        <f t="shared" si="1043"/>
        <v>0</v>
      </c>
      <c r="BN111" s="85">
        <f t="shared" si="1044"/>
        <v>0</v>
      </c>
      <c r="BO111" s="45" t="s">
        <v>219</v>
      </c>
      <c r="BP111" s="45" t="s">
        <v>219</v>
      </c>
      <c r="BQ111" s="90">
        <v>0</v>
      </c>
      <c r="BR111" s="90">
        <v>0</v>
      </c>
      <c r="BS111" s="90">
        <f>BQ111+BR111</f>
        <v>0</v>
      </c>
      <c r="BT111" s="93">
        <f>BU111+CB111</f>
        <v>0</v>
      </c>
      <c r="BU111" s="93">
        <f>BW111+BX111+BY111+BZ111+CA111</f>
        <v>0</v>
      </c>
      <c r="BV111" s="81"/>
      <c r="BW111" s="82"/>
      <c r="BX111" s="82"/>
      <c r="BY111" s="82"/>
      <c r="BZ111" s="82"/>
      <c r="CA111" s="82"/>
      <c r="CB111" s="80">
        <v>0</v>
      </c>
      <c r="CC111" s="82"/>
      <c r="CD111" s="82"/>
      <c r="CE111" s="82"/>
      <c r="CF111" s="85">
        <f t="shared" si="1047"/>
        <v>0</v>
      </c>
      <c r="CG111" s="85">
        <f t="shared" si="1048"/>
        <v>0</v>
      </c>
      <c r="CH111" s="45" t="s">
        <v>219</v>
      </c>
      <c r="CI111" s="45" t="s">
        <v>219</v>
      </c>
      <c r="CJ111" s="96">
        <v>0</v>
      </c>
      <c r="CK111" s="96">
        <v>0</v>
      </c>
      <c r="CL111" s="96">
        <f>CJ111+CK111</f>
        <v>0</v>
      </c>
      <c r="CM111" s="93">
        <f>CN111+CU111</f>
        <v>0</v>
      </c>
      <c r="CN111" s="93">
        <f>CP111+CQ111+CR111+CS111+CT111</f>
        <v>0</v>
      </c>
      <c r="CO111" s="94"/>
      <c r="CP111" s="85"/>
      <c r="CQ111" s="85"/>
      <c r="CR111" s="85"/>
      <c r="CS111" s="85"/>
      <c r="CT111" s="85"/>
      <c r="CU111" s="93">
        <v>0</v>
      </c>
      <c r="CV111" s="85"/>
      <c r="CW111" s="85"/>
      <c r="CX111" s="85"/>
      <c r="CY111" s="85">
        <f t="shared" si="1051"/>
        <v>0</v>
      </c>
      <c r="CZ111" s="85">
        <f t="shared" si="1052"/>
        <v>0</v>
      </c>
      <c r="DA111" s="45" t="s">
        <v>219</v>
      </c>
      <c r="DB111" s="45" t="s">
        <v>219</v>
      </c>
      <c r="DC111" s="96">
        <v>0</v>
      </c>
      <c r="DD111" s="96">
        <v>0</v>
      </c>
      <c r="DE111" s="96">
        <f>DC111+DD111</f>
        <v>0</v>
      </c>
      <c r="DF111" s="93">
        <f>DG111+DN111</f>
        <v>0</v>
      </c>
      <c r="DG111" s="93">
        <f>DI111+DJ111+DK111+DL111+DM111</f>
        <v>0</v>
      </c>
      <c r="DH111" s="94"/>
      <c r="DI111" s="85"/>
      <c r="DJ111" s="85"/>
      <c r="DK111" s="85"/>
      <c r="DL111" s="85"/>
      <c r="DM111" s="85"/>
      <c r="DN111" s="93">
        <f t="shared" si="1055"/>
        <v>0</v>
      </c>
      <c r="DO111" s="85"/>
      <c r="DP111" s="85"/>
      <c r="DQ111" s="85"/>
      <c r="DR111" s="85">
        <f t="shared" si="1056"/>
        <v>0</v>
      </c>
      <c r="DS111" s="85">
        <f t="shared" si="1057"/>
        <v>0</v>
      </c>
      <c r="DT111" s="45" t="s">
        <v>219</v>
      </c>
      <c r="DU111" s="45" t="s">
        <v>219</v>
      </c>
      <c r="DV111" s="96">
        <v>0</v>
      </c>
      <c r="DW111" s="96">
        <v>0</v>
      </c>
      <c r="DX111" s="96">
        <f>DV111+DW111</f>
        <v>0</v>
      </c>
      <c r="DY111" s="93">
        <f>DZ111+EG111</f>
        <v>0</v>
      </c>
      <c r="DZ111" s="93">
        <f>EB111+EC111+ED111+EE111+EF111</f>
        <v>0</v>
      </c>
      <c r="EA111" s="94"/>
      <c r="EB111" s="85"/>
      <c r="EC111" s="85"/>
      <c r="ED111" s="85"/>
      <c r="EE111" s="85"/>
      <c r="EF111" s="85"/>
      <c r="EG111" s="93">
        <f t="shared" si="1060"/>
        <v>0</v>
      </c>
      <c r="EH111" s="85"/>
      <c r="EI111" s="85"/>
      <c r="EJ111" s="85"/>
      <c r="EK111" s="85">
        <f t="shared" si="1061"/>
        <v>0</v>
      </c>
      <c r="EL111" s="85">
        <f t="shared" si="1062"/>
        <v>0</v>
      </c>
      <c r="EM111" s="45" t="s">
        <v>219</v>
      </c>
      <c r="EN111" s="45" t="s">
        <v>219</v>
      </c>
      <c r="EO111" s="96">
        <v>0</v>
      </c>
      <c r="EP111" s="96">
        <v>0</v>
      </c>
      <c r="EQ111" s="96">
        <f>EO111+EP111</f>
        <v>0</v>
      </c>
    </row>
    <row r="112" spans="1:147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95</v>
      </c>
      <c r="H112" s="40">
        <f>I112+P112</f>
        <v>195000</v>
      </c>
      <c r="I112" s="40">
        <f>K112+L112+M112+N112+O112</f>
        <v>0</v>
      </c>
      <c r="J112" s="5"/>
      <c r="K112" s="9"/>
      <c r="L112" s="9"/>
      <c r="M112" s="9"/>
      <c r="N112" s="9"/>
      <c r="O112" s="9"/>
      <c r="P112" s="40">
        <f>Q112+R112+S112</f>
        <v>195000</v>
      </c>
      <c r="Q112" s="9"/>
      <c r="R112" s="9">
        <v>195000</v>
      </c>
      <c r="S112" s="9"/>
      <c r="T112" s="68">
        <f>(L112+M112+N112)*-1</f>
        <v>0</v>
      </c>
      <c r="U112" s="68">
        <f>(Q112+R112)*-1</f>
        <v>-195000</v>
      </c>
      <c r="V112" s="9">
        <f t="shared" si="1034"/>
        <v>0</v>
      </c>
      <c r="W112" s="9">
        <f t="shared" si="1034"/>
        <v>-126750</v>
      </c>
      <c r="X112" s="45" t="s">
        <v>219</v>
      </c>
      <c r="Y112" s="9">
        <v>25931</v>
      </c>
      <c r="Z112" s="73">
        <f t="shared" si="1035"/>
        <v>0</v>
      </c>
      <c r="AA112" s="73">
        <f t="shared" si="1036"/>
        <v>-0.63</v>
      </c>
      <c r="AB112" s="73">
        <f>Z112+AA112</f>
        <v>-0.63</v>
      </c>
      <c r="AC112" s="73">
        <f t="shared" si="1037"/>
        <v>0</v>
      </c>
      <c r="AD112" s="73">
        <f t="shared" si="1038"/>
        <v>-0.41</v>
      </c>
      <c r="AE112" s="46">
        <f>AC112+AD112</f>
        <v>-0.41</v>
      </c>
      <c r="AF112" s="40">
        <f>AG112+AN112</f>
        <v>0</v>
      </c>
      <c r="AG112" s="40">
        <f>AI112+AJ112+AK112+AL112+AM112</f>
        <v>0</v>
      </c>
      <c r="AH112" s="5"/>
      <c r="AI112" s="9"/>
      <c r="AJ112" s="9"/>
      <c r="AK112" s="9"/>
      <c r="AL112" s="9"/>
      <c r="AM112" s="9"/>
      <c r="AN112" s="40">
        <f>AO112+AP112+AQ112</f>
        <v>0</v>
      </c>
      <c r="AO112" s="9"/>
      <c r="AP112" s="9"/>
      <c r="AQ112" s="9"/>
      <c r="AR112" s="85">
        <f>((AL112+AK112+AJ112)-((V112)*-1))*-1</f>
        <v>0</v>
      </c>
      <c r="AS112" s="85">
        <f>((AO112+AP112)-((W112)*-1))*-1</f>
        <v>126750</v>
      </c>
      <c r="AT112" s="45" t="s">
        <v>219</v>
      </c>
      <c r="AU112" s="9"/>
      <c r="AV112" s="90">
        <v>0</v>
      </c>
      <c r="AW112" s="90" t="e">
        <f t="shared" si="1040"/>
        <v>#DIV/0!</v>
      </c>
      <c r="AX112" s="90" t="e">
        <f>AV112+AW112</f>
        <v>#DIV/0!</v>
      </c>
      <c r="AY112" s="92">
        <f t="shared" si="1041"/>
        <v>0</v>
      </c>
      <c r="AZ112" s="92">
        <f t="shared" si="1042"/>
        <v>0</v>
      </c>
      <c r="BA112" s="93">
        <f>BB112+BI112</f>
        <v>0</v>
      </c>
      <c r="BB112" s="93">
        <f>BD112+BE112+BF112+BG112+BH112</f>
        <v>0</v>
      </c>
      <c r="BC112" s="94"/>
      <c r="BD112" s="85"/>
      <c r="BE112" s="85"/>
      <c r="BF112" s="85"/>
      <c r="BG112" s="85"/>
      <c r="BH112" s="85"/>
      <c r="BI112" s="93">
        <f>BJ112+BK112+BL112</f>
        <v>0</v>
      </c>
      <c r="BJ112" s="85"/>
      <c r="BK112" s="85"/>
      <c r="BL112" s="85"/>
      <c r="BM112" s="85">
        <f t="shared" si="1043"/>
        <v>0</v>
      </c>
      <c r="BN112" s="85">
        <f t="shared" si="1044"/>
        <v>0</v>
      </c>
      <c r="BO112" s="45" t="s">
        <v>219</v>
      </c>
      <c r="BP112" s="9"/>
      <c r="BQ112" s="90">
        <v>0</v>
      </c>
      <c r="BR112" s="90" t="e">
        <f t="shared" si="1046"/>
        <v>#DIV/0!</v>
      </c>
      <c r="BS112" s="90" t="e">
        <f>BQ112+BR112</f>
        <v>#DIV/0!</v>
      </c>
      <c r="BT112" s="93">
        <f>BU112+CB112</f>
        <v>134000</v>
      </c>
      <c r="BU112" s="93">
        <f>BW112+BX112+BY112+BZ112+CA112</f>
        <v>0</v>
      </c>
      <c r="BV112" s="81"/>
      <c r="BW112" s="82"/>
      <c r="BX112" s="82"/>
      <c r="BY112" s="82"/>
      <c r="BZ112" s="82"/>
      <c r="CA112" s="82"/>
      <c r="CB112" s="80">
        <v>134000</v>
      </c>
      <c r="CC112" s="82"/>
      <c r="CD112" s="82"/>
      <c r="CE112" s="82"/>
      <c r="CF112" s="85">
        <f t="shared" si="1047"/>
        <v>0</v>
      </c>
      <c r="CG112" s="85">
        <f t="shared" si="1048"/>
        <v>0</v>
      </c>
      <c r="CH112" s="45" t="s">
        <v>219</v>
      </c>
      <c r="CI112" s="9"/>
      <c r="CJ112" s="96">
        <v>0</v>
      </c>
      <c r="CK112" s="96" t="e">
        <f t="shared" si="1050"/>
        <v>#DIV/0!</v>
      </c>
      <c r="CL112" s="96" t="e">
        <f>CJ112+CK112</f>
        <v>#DIV/0!</v>
      </c>
      <c r="CM112" s="93">
        <f>CN112+CU112</f>
        <v>134000</v>
      </c>
      <c r="CN112" s="93">
        <f>CP112+CQ112+CR112+CS112+CT112</f>
        <v>0</v>
      </c>
      <c r="CO112" s="94"/>
      <c r="CP112" s="85"/>
      <c r="CQ112" s="85"/>
      <c r="CR112" s="85"/>
      <c r="CS112" s="85"/>
      <c r="CT112" s="85"/>
      <c r="CU112" s="93">
        <v>134000</v>
      </c>
      <c r="CV112" s="85"/>
      <c r="CW112" s="85"/>
      <c r="CX112" s="85"/>
      <c r="CY112" s="85">
        <f t="shared" si="1051"/>
        <v>0</v>
      </c>
      <c r="CZ112" s="85">
        <f t="shared" si="1052"/>
        <v>0</v>
      </c>
      <c r="DA112" s="45" t="s">
        <v>219</v>
      </c>
      <c r="DB112" s="9">
        <v>26460</v>
      </c>
      <c r="DC112" s="96">
        <v>0</v>
      </c>
      <c r="DD112" s="96">
        <f t="shared" ref="DD112:DD113" si="1065">ROUND(((CW112-CD112)/DB112/10),2)*-1</f>
        <v>0</v>
      </c>
      <c r="DE112" s="96">
        <f>DC112+DD112</f>
        <v>0</v>
      </c>
      <c r="DF112" s="93">
        <f>DG112+DN112</f>
        <v>0</v>
      </c>
      <c r="DG112" s="93">
        <f>DI112+DJ112+DK112+DL112+DM112</f>
        <v>0</v>
      </c>
      <c r="DH112" s="94"/>
      <c r="DI112" s="85"/>
      <c r="DJ112" s="85"/>
      <c r="DK112" s="85"/>
      <c r="DL112" s="85"/>
      <c r="DM112" s="85"/>
      <c r="DN112" s="93">
        <f t="shared" si="1055"/>
        <v>0</v>
      </c>
      <c r="DO112" s="85"/>
      <c r="DP112" s="85"/>
      <c r="DQ112" s="85"/>
      <c r="DR112" s="85">
        <f t="shared" si="1056"/>
        <v>0</v>
      </c>
      <c r="DS112" s="85">
        <f t="shared" si="1057"/>
        <v>0</v>
      </c>
      <c r="DT112" s="45" t="s">
        <v>219</v>
      </c>
      <c r="DU112" s="9"/>
      <c r="DV112" s="96">
        <v>0</v>
      </c>
      <c r="DW112" s="96" t="e">
        <f t="shared" ref="DW112:DW113" si="1066">ROUND(((DP112-CW112)/DU112/10),2)*-1</f>
        <v>#DIV/0!</v>
      </c>
      <c r="DX112" s="96" t="e">
        <f>DV112+DW112</f>
        <v>#DIV/0!</v>
      </c>
      <c r="DY112" s="93">
        <f>DZ112+EG112</f>
        <v>0</v>
      </c>
      <c r="DZ112" s="93">
        <f>EB112+EC112+ED112+EE112+EF112</f>
        <v>0</v>
      </c>
      <c r="EA112" s="94"/>
      <c r="EB112" s="85"/>
      <c r="EC112" s="85"/>
      <c r="ED112" s="85"/>
      <c r="EE112" s="85"/>
      <c r="EF112" s="85"/>
      <c r="EG112" s="93">
        <f t="shared" si="1060"/>
        <v>0</v>
      </c>
      <c r="EH112" s="85"/>
      <c r="EI112" s="85"/>
      <c r="EJ112" s="85"/>
      <c r="EK112" s="85">
        <f t="shared" si="1061"/>
        <v>0</v>
      </c>
      <c r="EL112" s="85">
        <f t="shared" si="1062"/>
        <v>0</v>
      </c>
      <c r="EM112" s="45" t="s">
        <v>219</v>
      </c>
      <c r="EN112" s="9"/>
      <c r="EO112" s="96">
        <v>0</v>
      </c>
      <c r="EP112" s="96" t="e">
        <f t="shared" ref="EP112:EP113" si="1067">ROUND(((EI112-DP112)/EN112/10),2)*-1</f>
        <v>#DIV/0!</v>
      </c>
      <c r="EQ112" s="96" t="e">
        <f>EO112+EP112</f>
        <v>#DIV/0!</v>
      </c>
    </row>
    <row r="113" spans="1:147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95</v>
      </c>
      <c r="H113" s="40">
        <f>I113+P113</f>
        <v>0</v>
      </c>
      <c r="I113" s="40">
        <f>K113+L113+M113+N113+O113</f>
        <v>0</v>
      </c>
      <c r="J113" s="5"/>
      <c r="K113" s="9"/>
      <c r="L113" s="9"/>
      <c r="M113" s="9"/>
      <c r="N113" s="9"/>
      <c r="O113" s="9"/>
      <c r="P113" s="40">
        <f>Q113+R113+S113</f>
        <v>0</v>
      </c>
      <c r="Q113" s="9"/>
      <c r="R113" s="9"/>
      <c r="S113" s="9"/>
      <c r="T113" s="68">
        <f>(L113+M113+N113)*-1</f>
        <v>0</v>
      </c>
      <c r="U113" s="68">
        <f>(Q113+R113)*-1</f>
        <v>0</v>
      </c>
      <c r="V113" s="9">
        <f t="shared" si="1034"/>
        <v>0</v>
      </c>
      <c r="W113" s="9">
        <f t="shared" si="1034"/>
        <v>0</v>
      </c>
      <c r="X113" s="45" t="s">
        <v>219</v>
      </c>
      <c r="Y113" s="9">
        <v>25931</v>
      </c>
      <c r="Z113" s="73">
        <f t="shared" si="1035"/>
        <v>0</v>
      </c>
      <c r="AA113" s="73">
        <f t="shared" si="1036"/>
        <v>0</v>
      </c>
      <c r="AB113" s="73">
        <f>Z113+AA113</f>
        <v>0</v>
      </c>
      <c r="AC113" s="73">
        <f t="shared" si="1037"/>
        <v>0</v>
      </c>
      <c r="AD113" s="73">
        <f t="shared" si="1038"/>
        <v>0</v>
      </c>
      <c r="AE113" s="46">
        <f>AC113+AD113</f>
        <v>0</v>
      </c>
      <c r="AF113" s="40">
        <f>AG113+AN113</f>
        <v>0</v>
      </c>
      <c r="AG113" s="40">
        <f>AI113+AJ113+AK113+AL113+AM113</f>
        <v>0</v>
      </c>
      <c r="AH113" s="5"/>
      <c r="AI113" s="9"/>
      <c r="AJ113" s="9"/>
      <c r="AK113" s="9"/>
      <c r="AL113" s="9"/>
      <c r="AM113" s="9"/>
      <c r="AN113" s="40">
        <f>AO113+AP113+AQ113</f>
        <v>0</v>
      </c>
      <c r="AO113" s="9"/>
      <c r="AP113" s="9"/>
      <c r="AQ113" s="9"/>
      <c r="AR113" s="85">
        <f>((AL113+AK113+AJ113)-((V113)*-1))*-1</f>
        <v>0</v>
      </c>
      <c r="AS113" s="85">
        <f>((AO113+AP113)-((W113)*-1))*-1</f>
        <v>0</v>
      </c>
      <c r="AT113" s="45" t="s">
        <v>219</v>
      </c>
      <c r="AU113" s="9"/>
      <c r="AV113" s="90">
        <v>0</v>
      </c>
      <c r="AW113" s="90" t="e">
        <f t="shared" si="1040"/>
        <v>#DIV/0!</v>
      </c>
      <c r="AX113" s="90" t="e">
        <f>AV113+AW113</f>
        <v>#DIV/0!</v>
      </c>
      <c r="AY113" s="92">
        <f t="shared" si="1041"/>
        <v>0</v>
      </c>
      <c r="AZ113" s="92">
        <f t="shared" si="1042"/>
        <v>0</v>
      </c>
      <c r="BA113" s="93">
        <f>BB113+BI113</f>
        <v>0</v>
      </c>
      <c r="BB113" s="93">
        <f>BD113+BE113+BF113+BG113+BH113</f>
        <v>0</v>
      </c>
      <c r="BC113" s="94"/>
      <c r="BD113" s="85"/>
      <c r="BE113" s="85"/>
      <c r="BF113" s="85"/>
      <c r="BG113" s="85"/>
      <c r="BH113" s="85"/>
      <c r="BI113" s="93">
        <f>BJ113+BK113+BL113</f>
        <v>0</v>
      </c>
      <c r="BJ113" s="85"/>
      <c r="BK113" s="85"/>
      <c r="BL113" s="85"/>
      <c r="BM113" s="85">
        <f t="shared" si="1043"/>
        <v>0</v>
      </c>
      <c r="BN113" s="85">
        <f t="shared" si="1044"/>
        <v>0</v>
      </c>
      <c r="BO113" s="45" t="s">
        <v>219</v>
      </c>
      <c r="BP113" s="9"/>
      <c r="BQ113" s="90">
        <v>0</v>
      </c>
      <c r="BR113" s="90" t="e">
        <f t="shared" si="1046"/>
        <v>#DIV/0!</v>
      </c>
      <c r="BS113" s="90" t="e">
        <f>BQ113+BR113</f>
        <v>#DIV/0!</v>
      </c>
      <c r="BT113" s="93">
        <f>BU113+CB113</f>
        <v>0</v>
      </c>
      <c r="BU113" s="93">
        <f>BW113+BX113+BY113+BZ113+CA113</f>
        <v>0</v>
      </c>
      <c r="BV113" s="81"/>
      <c r="BW113" s="82"/>
      <c r="BX113" s="82"/>
      <c r="BY113" s="82"/>
      <c r="BZ113" s="82"/>
      <c r="CA113" s="82"/>
      <c r="CB113" s="80">
        <v>0</v>
      </c>
      <c r="CC113" s="82"/>
      <c r="CD113" s="82"/>
      <c r="CE113" s="82"/>
      <c r="CF113" s="85">
        <f t="shared" si="1047"/>
        <v>0</v>
      </c>
      <c r="CG113" s="85">
        <f t="shared" si="1048"/>
        <v>0</v>
      </c>
      <c r="CH113" s="45" t="s">
        <v>219</v>
      </c>
      <c r="CI113" s="9"/>
      <c r="CJ113" s="96">
        <v>0</v>
      </c>
      <c r="CK113" s="96" t="e">
        <f t="shared" si="1050"/>
        <v>#DIV/0!</v>
      </c>
      <c r="CL113" s="96" t="e">
        <f>CJ113+CK113</f>
        <v>#DIV/0!</v>
      </c>
      <c r="CM113" s="93">
        <f>CN113+CU113</f>
        <v>0</v>
      </c>
      <c r="CN113" s="93">
        <f>CP113+CQ113+CR113+CS113+CT113</f>
        <v>0</v>
      </c>
      <c r="CO113" s="94"/>
      <c r="CP113" s="85"/>
      <c r="CQ113" s="85"/>
      <c r="CR113" s="85"/>
      <c r="CS113" s="85"/>
      <c r="CT113" s="85"/>
      <c r="CU113" s="93">
        <v>0</v>
      </c>
      <c r="CV113" s="85"/>
      <c r="CW113" s="85"/>
      <c r="CX113" s="85"/>
      <c r="CY113" s="85">
        <f t="shared" si="1051"/>
        <v>0</v>
      </c>
      <c r="CZ113" s="85">
        <f t="shared" si="1052"/>
        <v>0</v>
      </c>
      <c r="DA113" s="45" t="s">
        <v>219</v>
      </c>
      <c r="DB113" s="9">
        <v>26460</v>
      </c>
      <c r="DC113" s="96">
        <v>0</v>
      </c>
      <c r="DD113" s="96">
        <f t="shared" si="1065"/>
        <v>0</v>
      </c>
      <c r="DE113" s="96">
        <f>DC113+DD113</f>
        <v>0</v>
      </c>
      <c r="DF113" s="93">
        <f>DG113+DN113</f>
        <v>0</v>
      </c>
      <c r="DG113" s="93">
        <f>DI113+DJ113+DK113+DL113+DM113</f>
        <v>0</v>
      </c>
      <c r="DH113" s="94"/>
      <c r="DI113" s="85"/>
      <c r="DJ113" s="85"/>
      <c r="DK113" s="85"/>
      <c r="DL113" s="85"/>
      <c r="DM113" s="85"/>
      <c r="DN113" s="93">
        <f t="shared" si="1055"/>
        <v>0</v>
      </c>
      <c r="DO113" s="85"/>
      <c r="DP113" s="85"/>
      <c r="DQ113" s="85"/>
      <c r="DR113" s="85">
        <f t="shared" si="1056"/>
        <v>0</v>
      </c>
      <c r="DS113" s="85">
        <f t="shared" si="1057"/>
        <v>0</v>
      </c>
      <c r="DT113" s="45" t="s">
        <v>219</v>
      </c>
      <c r="DU113" s="9"/>
      <c r="DV113" s="96">
        <v>0</v>
      </c>
      <c r="DW113" s="96" t="e">
        <f t="shared" si="1066"/>
        <v>#DIV/0!</v>
      </c>
      <c r="DX113" s="96" t="e">
        <f>DV113+DW113</f>
        <v>#DIV/0!</v>
      </c>
      <c r="DY113" s="93">
        <f>DZ113+EG113</f>
        <v>0</v>
      </c>
      <c r="DZ113" s="93">
        <f>EB113+EC113+ED113+EE113+EF113</f>
        <v>0</v>
      </c>
      <c r="EA113" s="94"/>
      <c r="EB113" s="85"/>
      <c r="EC113" s="85"/>
      <c r="ED113" s="85"/>
      <c r="EE113" s="85"/>
      <c r="EF113" s="85"/>
      <c r="EG113" s="93">
        <f t="shared" si="1060"/>
        <v>0</v>
      </c>
      <c r="EH113" s="85"/>
      <c r="EI113" s="85"/>
      <c r="EJ113" s="85"/>
      <c r="EK113" s="85">
        <f t="shared" si="1061"/>
        <v>0</v>
      </c>
      <c r="EL113" s="85">
        <f t="shared" si="1062"/>
        <v>0</v>
      </c>
      <c r="EM113" s="45" t="s">
        <v>219</v>
      </c>
      <c r="EN113" s="9"/>
      <c r="EO113" s="96">
        <v>0</v>
      </c>
      <c r="EP113" s="96" t="e">
        <f t="shared" si="1067"/>
        <v>#DIV/0!</v>
      </c>
      <c r="EQ113" s="96" t="e">
        <f>EO113+EP113</f>
        <v>#DIV/0!</v>
      </c>
    </row>
    <row r="114" spans="1:147" x14ac:dyDescent="0.25">
      <c r="A114" s="29"/>
      <c r="B114" s="30"/>
      <c r="C114" s="31"/>
      <c r="D114" s="32" t="s">
        <v>167</v>
      </c>
      <c r="E114" s="30"/>
      <c r="F114" s="30"/>
      <c r="G114" s="31"/>
      <c r="H114" s="33">
        <f t="shared" ref="H114:AE114" si="1068">SUBTOTAL(9,H110:H113)</f>
        <v>731860</v>
      </c>
      <c r="I114" s="33">
        <f t="shared" si="1068"/>
        <v>355860</v>
      </c>
      <c r="J114" s="33">
        <f t="shared" si="1068"/>
        <v>13.5</v>
      </c>
      <c r="K114" s="33">
        <f t="shared" si="1068"/>
        <v>355860</v>
      </c>
      <c r="L114" s="33">
        <f t="shared" si="1068"/>
        <v>0</v>
      </c>
      <c r="M114" s="33">
        <f t="shared" si="1068"/>
        <v>0</v>
      </c>
      <c r="N114" s="33">
        <f t="shared" si="1068"/>
        <v>0</v>
      </c>
      <c r="O114" s="33">
        <f t="shared" si="1068"/>
        <v>0</v>
      </c>
      <c r="P114" s="33">
        <f t="shared" si="1068"/>
        <v>376000</v>
      </c>
      <c r="Q114" s="33">
        <f t="shared" si="1068"/>
        <v>0</v>
      </c>
      <c r="R114" s="33">
        <f t="shared" si="1068"/>
        <v>376000</v>
      </c>
      <c r="S114" s="33">
        <f t="shared" si="1068"/>
        <v>0</v>
      </c>
      <c r="T114" s="33">
        <f t="shared" si="1068"/>
        <v>0</v>
      </c>
      <c r="U114" s="33">
        <f t="shared" si="1068"/>
        <v>-376000</v>
      </c>
      <c r="V114" s="33">
        <f t="shared" si="1068"/>
        <v>0</v>
      </c>
      <c r="W114" s="33">
        <f t="shared" si="1068"/>
        <v>-244400</v>
      </c>
      <c r="X114" s="33">
        <f t="shared" si="1068"/>
        <v>55392</v>
      </c>
      <c r="Y114" s="33">
        <f t="shared" si="1068"/>
        <v>81462</v>
      </c>
      <c r="Z114" s="47">
        <f t="shared" si="1068"/>
        <v>0</v>
      </c>
      <c r="AA114" s="47">
        <f t="shared" si="1068"/>
        <v>-1.1400000000000001</v>
      </c>
      <c r="AB114" s="47">
        <f t="shared" si="1068"/>
        <v>-1.1400000000000001</v>
      </c>
      <c r="AC114" s="47">
        <f t="shared" si="1068"/>
        <v>0</v>
      </c>
      <c r="AD114" s="47">
        <f t="shared" si="1068"/>
        <v>-0.74</v>
      </c>
      <c r="AE114" s="47">
        <f t="shared" si="1068"/>
        <v>-0.74</v>
      </c>
      <c r="AF114" s="33">
        <f t="shared" ref="AF114:AX114" si="1069">SUBTOTAL(9,AF110:AF113)</f>
        <v>0</v>
      </c>
      <c r="AG114" s="33">
        <f t="shared" si="1069"/>
        <v>0</v>
      </c>
      <c r="AH114" s="33">
        <f t="shared" si="1069"/>
        <v>0</v>
      </c>
      <c r="AI114" s="33">
        <f t="shared" si="1069"/>
        <v>0</v>
      </c>
      <c r="AJ114" s="33">
        <f t="shared" si="1069"/>
        <v>0</v>
      </c>
      <c r="AK114" s="33">
        <f t="shared" si="1069"/>
        <v>0</v>
      </c>
      <c r="AL114" s="33">
        <f t="shared" si="1069"/>
        <v>0</v>
      </c>
      <c r="AM114" s="33">
        <f t="shared" si="1069"/>
        <v>0</v>
      </c>
      <c r="AN114" s="33">
        <f t="shared" si="1069"/>
        <v>0</v>
      </c>
      <c r="AO114" s="33">
        <f t="shared" si="1069"/>
        <v>0</v>
      </c>
      <c r="AP114" s="33">
        <f t="shared" si="1069"/>
        <v>0</v>
      </c>
      <c r="AQ114" s="33">
        <f t="shared" si="1069"/>
        <v>0</v>
      </c>
      <c r="AR114" s="33">
        <f t="shared" si="1069"/>
        <v>0</v>
      </c>
      <c r="AS114" s="33">
        <f t="shared" si="1069"/>
        <v>244400</v>
      </c>
      <c r="AT114" s="33">
        <f t="shared" si="1069"/>
        <v>0</v>
      </c>
      <c r="AU114" s="33">
        <f t="shared" si="1069"/>
        <v>0</v>
      </c>
      <c r="AV114" s="47" t="e">
        <f t="shared" si="1069"/>
        <v>#DIV/0!</v>
      </c>
      <c r="AW114" s="47" t="e">
        <f t="shared" si="1069"/>
        <v>#DIV/0!</v>
      </c>
      <c r="AX114" s="47" t="e">
        <f t="shared" si="1069"/>
        <v>#DIV/0!</v>
      </c>
      <c r="AY114"/>
      <c r="AZ114"/>
      <c r="BA114" s="33">
        <f t="shared" ref="BA114:BS114" si="1070">SUBTOTAL(9,BA110:BA113)</f>
        <v>0</v>
      </c>
      <c r="BB114" s="33">
        <f t="shared" si="1070"/>
        <v>0</v>
      </c>
      <c r="BC114" s="33">
        <f t="shared" si="1070"/>
        <v>0</v>
      </c>
      <c r="BD114" s="33">
        <f t="shared" si="1070"/>
        <v>0</v>
      </c>
      <c r="BE114" s="33">
        <f t="shared" si="1070"/>
        <v>0</v>
      </c>
      <c r="BF114" s="33">
        <f t="shared" si="1070"/>
        <v>0</v>
      </c>
      <c r="BG114" s="33">
        <f t="shared" si="1070"/>
        <v>0</v>
      </c>
      <c r="BH114" s="33">
        <f t="shared" si="1070"/>
        <v>0</v>
      </c>
      <c r="BI114" s="33">
        <f t="shared" si="1070"/>
        <v>0</v>
      </c>
      <c r="BJ114" s="33">
        <f t="shared" si="1070"/>
        <v>0</v>
      </c>
      <c r="BK114" s="33">
        <f t="shared" si="1070"/>
        <v>0</v>
      </c>
      <c r="BL114" s="33">
        <f t="shared" si="1070"/>
        <v>0</v>
      </c>
      <c r="BM114" s="33">
        <f t="shared" si="1070"/>
        <v>0</v>
      </c>
      <c r="BN114" s="33">
        <f t="shared" si="1070"/>
        <v>0</v>
      </c>
      <c r="BO114" s="33">
        <f t="shared" si="1070"/>
        <v>0</v>
      </c>
      <c r="BP114" s="33">
        <f t="shared" si="1070"/>
        <v>0</v>
      </c>
      <c r="BQ114" s="47" t="e">
        <f t="shared" si="1070"/>
        <v>#DIV/0!</v>
      </c>
      <c r="BR114" s="47" t="e">
        <f t="shared" si="1070"/>
        <v>#DIV/0!</v>
      </c>
      <c r="BS114" s="47" t="e">
        <f t="shared" si="1070"/>
        <v>#DIV/0!</v>
      </c>
      <c r="BT114" s="33">
        <f t="shared" ref="BT114:CL114" si="1071">SUBTOTAL(9,BT110:BT113)</f>
        <v>364300</v>
      </c>
      <c r="BU114" s="33">
        <f t="shared" si="1071"/>
        <v>0</v>
      </c>
      <c r="BV114" s="33">
        <f t="shared" si="1071"/>
        <v>0</v>
      </c>
      <c r="BW114" s="33">
        <f t="shared" si="1071"/>
        <v>0</v>
      </c>
      <c r="BX114" s="33">
        <f t="shared" si="1071"/>
        <v>0</v>
      </c>
      <c r="BY114" s="33">
        <f t="shared" si="1071"/>
        <v>0</v>
      </c>
      <c r="BZ114" s="33">
        <f t="shared" si="1071"/>
        <v>0</v>
      </c>
      <c r="CA114" s="33">
        <f t="shared" si="1071"/>
        <v>0</v>
      </c>
      <c r="CB114" s="33">
        <f t="shared" si="1071"/>
        <v>364300</v>
      </c>
      <c r="CC114" s="33">
        <f t="shared" si="1071"/>
        <v>0</v>
      </c>
      <c r="CD114" s="33">
        <f t="shared" si="1071"/>
        <v>0</v>
      </c>
      <c r="CE114" s="33">
        <f t="shared" si="1071"/>
        <v>0</v>
      </c>
      <c r="CF114" s="33">
        <f t="shared" si="1071"/>
        <v>0</v>
      </c>
      <c r="CG114" s="33">
        <f t="shared" si="1071"/>
        <v>0</v>
      </c>
      <c r="CH114" s="33">
        <f t="shared" si="1071"/>
        <v>0</v>
      </c>
      <c r="CI114" s="33">
        <f t="shared" si="1071"/>
        <v>0</v>
      </c>
      <c r="CJ114" s="60" t="e">
        <f t="shared" si="1071"/>
        <v>#DIV/0!</v>
      </c>
      <c r="CK114" s="60" t="e">
        <f t="shared" si="1071"/>
        <v>#DIV/0!</v>
      </c>
      <c r="CL114" s="60" t="e">
        <f t="shared" si="1071"/>
        <v>#DIV/0!</v>
      </c>
      <c r="CM114" s="33">
        <f t="shared" ref="CM114:DE114" si="1072">SUBTOTAL(9,CM110:CM113)</f>
        <v>364300</v>
      </c>
      <c r="CN114" s="33">
        <f t="shared" si="1072"/>
        <v>0</v>
      </c>
      <c r="CO114" s="33">
        <f t="shared" si="1072"/>
        <v>0</v>
      </c>
      <c r="CP114" s="33">
        <f t="shared" si="1072"/>
        <v>0</v>
      </c>
      <c r="CQ114" s="33">
        <f t="shared" si="1072"/>
        <v>0</v>
      </c>
      <c r="CR114" s="33">
        <f t="shared" si="1072"/>
        <v>0</v>
      </c>
      <c r="CS114" s="33">
        <f t="shared" si="1072"/>
        <v>0</v>
      </c>
      <c r="CT114" s="33">
        <f t="shared" si="1072"/>
        <v>0</v>
      </c>
      <c r="CU114" s="33">
        <f t="shared" si="1072"/>
        <v>364300</v>
      </c>
      <c r="CV114" s="33">
        <f t="shared" si="1072"/>
        <v>0</v>
      </c>
      <c r="CW114" s="33">
        <f t="shared" si="1072"/>
        <v>0</v>
      </c>
      <c r="CX114" s="33">
        <f t="shared" si="1072"/>
        <v>0</v>
      </c>
      <c r="CY114" s="33">
        <f t="shared" si="1072"/>
        <v>0</v>
      </c>
      <c r="CZ114" s="33">
        <f t="shared" si="1072"/>
        <v>0</v>
      </c>
      <c r="DA114" s="33">
        <f t="shared" si="1072"/>
        <v>56067</v>
      </c>
      <c r="DB114" s="33">
        <f t="shared" si="1072"/>
        <v>80050</v>
      </c>
      <c r="DC114" s="60">
        <f t="shared" si="1072"/>
        <v>0</v>
      </c>
      <c r="DD114" s="60">
        <f t="shared" si="1072"/>
        <v>0</v>
      </c>
      <c r="DE114" s="60">
        <f t="shared" si="1072"/>
        <v>0</v>
      </c>
      <c r="DF114" s="33">
        <f t="shared" ref="DF114:DX114" si="1073">SUBTOTAL(9,DF110:DF113)</f>
        <v>0</v>
      </c>
      <c r="DG114" s="33">
        <f t="shared" si="1073"/>
        <v>0</v>
      </c>
      <c r="DH114" s="33">
        <f t="shared" si="1073"/>
        <v>0</v>
      </c>
      <c r="DI114" s="33">
        <f t="shared" si="1073"/>
        <v>0</v>
      </c>
      <c r="DJ114" s="33">
        <f t="shared" si="1073"/>
        <v>0</v>
      </c>
      <c r="DK114" s="33">
        <f t="shared" si="1073"/>
        <v>0</v>
      </c>
      <c r="DL114" s="33">
        <f t="shared" si="1073"/>
        <v>0</v>
      </c>
      <c r="DM114" s="33">
        <f t="shared" si="1073"/>
        <v>0</v>
      </c>
      <c r="DN114" s="33">
        <f t="shared" si="1073"/>
        <v>0</v>
      </c>
      <c r="DO114" s="33">
        <f t="shared" si="1073"/>
        <v>0</v>
      </c>
      <c r="DP114" s="33">
        <f t="shared" si="1073"/>
        <v>0</v>
      </c>
      <c r="DQ114" s="33">
        <f t="shared" si="1073"/>
        <v>0</v>
      </c>
      <c r="DR114" s="33">
        <f t="shared" si="1073"/>
        <v>0</v>
      </c>
      <c r="DS114" s="33">
        <f t="shared" si="1073"/>
        <v>0</v>
      </c>
      <c r="DT114" s="33">
        <f t="shared" si="1073"/>
        <v>0</v>
      </c>
      <c r="DU114" s="33">
        <f t="shared" si="1073"/>
        <v>0</v>
      </c>
      <c r="DV114" s="60" t="e">
        <f t="shared" si="1073"/>
        <v>#DIV/0!</v>
      </c>
      <c r="DW114" s="60" t="e">
        <f t="shared" si="1073"/>
        <v>#DIV/0!</v>
      </c>
      <c r="DX114" s="60" t="e">
        <f t="shared" si="1073"/>
        <v>#DIV/0!</v>
      </c>
      <c r="DY114" s="33">
        <f t="shared" ref="DY114:EQ114" si="1074">SUBTOTAL(9,DY110:DY113)</f>
        <v>0</v>
      </c>
      <c r="DZ114" s="33">
        <f t="shared" si="1074"/>
        <v>0</v>
      </c>
      <c r="EA114" s="33">
        <f t="shared" si="1074"/>
        <v>0</v>
      </c>
      <c r="EB114" s="33">
        <f t="shared" si="1074"/>
        <v>0</v>
      </c>
      <c r="EC114" s="33">
        <f t="shared" si="1074"/>
        <v>0</v>
      </c>
      <c r="ED114" s="33">
        <f t="shared" si="1074"/>
        <v>0</v>
      </c>
      <c r="EE114" s="33">
        <f t="shared" si="1074"/>
        <v>0</v>
      </c>
      <c r="EF114" s="33">
        <f t="shared" si="1074"/>
        <v>0</v>
      </c>
      <c r="EG114" s="33">
        <f t="shared" si="1074"/>
        <v>0</v>
      </c>
      <c r="EH114" s="33">
        <f t="shared" si="1074"/>
        <v>0</v>
      </c>
      <c r="EI114" s="33">
        <f t="shared" si="1074"/>
        <v>0</v>
      </c>
      <c r="EJ114" s="33">
        <f t="shared" si="1074"/>
        <v>0</v>
      </c>
      <c r="EK114" s="33">
        <f t="shared" si="1074"/>
        <v>0</v>
      </c>
      <c r="EL114" s="33">
        <f t="shared" si="1074"/>
        <v>0</v>
      </c>
      <c r="EM114" s="33">
        <f t="shared" si="1074"/>
        <v>0</v>
      </c>
      <c r="EN114" s="33">
        <f t="shared" si="1074"/>
        <v>0</v>
      </c>
      <c r="EO114" s="60" t="e">
        <f t="shared" si="1074"/>
        <v>#DIV/0!</v>
      </c>
      <c r="EP114" s="60" t="e">
        <f t="shared" si="1074"/>
        <v>#DIV/0!</v>
      </c>
      <c r="EQ114" s="60" t="e">
        <f t="shared" si="1074"/>
        <v>#DIV/0!</v>
      </c>
    </row>
    <row r="115" spans="1:147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6">
        <v>3123</v>
      </c>
      <c r="F115" s="6" t="s">
        <v>18</v>
      </c>
      <c r="G115" s="6" t="s">
        <v>19</v>
      </c>
      <c r="H115" s="40">
        <f>I115+P115</f>
        <v>1341000</v>
      </c>
      <c r="I115" s="40">
        <f>K115+L115+M115+N115+O115</f>
        <v>1318000</v>
      </c>
      <c r="J115" s="5">
        <v>50</v>
      </c>
      <c r="K115" s="9">
        <v>1318000</v>
      </c>
      <c r="L115" s="9"/>
      <c r="M115" s="9"/>
      <c r="N115" s="9"/>
      <c r="O115" s="9"/>
      <c r="P115" s="40">
        <f>Q115+R115+S115</f>
        <v>23000</v>
      </c>
      <c r="Q115" s="9"/>
      <c r="R115" s="9">
        <v>23000</v>
      </c>
      <c r="S115" s="9"/>
      <c r="T115" s="68">
        <f>(L115+M115+N115)*-1</f>
        <v>0</v>
      </c>
      <c r="U115" s="68">
        <f>(Q115+R115)*-1</f>
        <v>-23000</v>
      </c>
      <c r="V115" s="9">
        <f t="shared" ref="V115:W118" si="1075">ROUND(T115*0.65,0)</f>
        <v>0</v>
      </c>
      <c r="W115" s="9">
        <f t="shared" si="1075"/>
        <v>-14950</v>
      </c>
      <c r="X115" s="9">
        <v>55392</v>
      </c>
      <c r="Y115" s="9">
        <v>29600</v>
      </c>
      <c r="Z115" s="73">
        <f t="shared" ref="Z115:Z118" si="1076">IF(T115=0,0,ROUND((T115+L115)/X115/12,2))</f>
        <v>0</v>
      </c>
      <c r="AA115" s="73">
        <f t="shared" ref="AA115:AA118" si="1077">IF(U115=0,0,ROUND((U115+Q115)/Y115/12,2))</f>
        <v>-0.06</v>
      </c>
      <c r="AB115" s="73">
        <f>Z115+AA115</f>
        <v>-0.06</v>
      </c>
      <c r="AC115" s="73">
        <f t="shared" ref="AC115:AC118" si="1078">ROUND(Z115*0.65,2)</f>
        <v>0</v>
      </c>
      <c r="AD115" s="73">
        <f t="shared" ref="AD115:AD118" si="1079">ROUND(AA115*0.65,2)</f>
        <v>-0.04</v>
      </c>
      <c r="AE115" s="46">
        <f>AC115+AD115</f>
        <v>-0.04</v>
      </c>
      <c r="AF115" s="40">
        <f>AG115+AN115</f>
        <v>0</v>
      </c>
      <c r="AG115" s="40">
        <f>AI115+AJ115+AK115+AL115+AM115</f>
        <v>0</v>
      </c>
      <c r="AH115" s="5"/>
      <c r="AI115" s="9"/>
      <c r="AJ115" s="9"/>
      <c r="AK115" s="9"/>
      <c r="AL115" s="9"/>
      <c r="AM115" s="9"/>
      <c r="AN115" s="40">
        <f>AO115+AP115+AQ115</f>
        <v>0</v>
      </c>
      <c r="AO115" s="9"/>
      <c r="AP115" s="9"/>
      <c r="AQ115" s="9"/>
      <c r="AR115" s="85">
        <f>((AL115+AK115+AJ115)-((V115)*-1))*-1</f>
        <v>0</v>
      </c>
      <c r="AS115" s="85">
        <f>((AO115+AP115)-((W115)*-1))*-1</f>
        <v>14950</v>
      </c>
      <c r="AT115" s="9"/>
      <c r="AU115" s="9"/>
      <c r="AV115" s="90" t="e">
        <f t="shared" ref="AV115:AV118" si="1080">ROUND((AY115/AT115/10)+(AC115),2)*-1</f>
        <v>#DIV/0!</v>
      </c>
      <c r="AW115" s="90" t="e">
        <f t="shared" ref="AW115:AW118" si="1081">ROUND((AZ115/AU115/10)+AD115,2)*-1</f>
        <v>#DIV/0!</v>
      </c>
      <c r="AX115" s="90" t="e">
        <f>AV115+AW115</f>
        <v>#DIV/0!</v>
      </c>
      <c r="AY115" s="92">
        <f t="shared" ref="AY115:AY118" si="1082">AK115+AL115</f>
        <v>0</v>
      </c>
      <c r="AZ115" s="92">
        <f t="shared" ref="AZ115:AZ118" si="1083">AP115</f>
        <v>0</v>
      </c>
      <c r="BA115" s="93">
        <f>BB115+BI115</f>
        <v>0</v>
      </c>
      <c r="BB115" s="93">
        <f>BD115+BE115+BF115+BG115+BH115</f>
        <v>0</v>
      </c>
      <c r="BC115" s="94"/>
      <c r="BD115" s="85"/>
      <c r="BE115" s="85"/>
      <c r="BF115" s="85"/>
      <c r="BG115" s="85"/>
      <c r="BH115" s="85"/>
      <c r="BI115" s="93">
        <f>BJ115+BK115+BL115</f>
        <v>0</v>
      </c>
      <c r="BJ115" s="85"/>
      <c r="BK115" s="85"/>
      <c r="BL115" s="85"/>
      <c r="BM115" s="85">
        <f t="shared" ref="BM115:BM118" si="1084">(BE115+BF115+BG115)-(AJ115+AK115+AL115)</f>
        <v>0</v>
      </c>
      <c r="BN115" s="85">
        <f t="shared" ref="BN115:BN118" si="1085">(BJ115+BK115)-(AO115+AP115)</f>
        <v>0</v>
      </c>
      <c r="BO115" s="9"/>
      <c r="BP115" s="9"/>
      <c r="BQ115" s="90" t="e">
        <f t="shared" ref="BQ115:BQ118" si="1086">ROUND(((BF115+BG115)-(AK115+AL115))/BO115/10,2)*-1</f>
        <v>#DIV/0!</v>
      </c>
      <c r="BR115" s="90" t="e">
        <f t="shared" ref="BR115:BR118" si="1087">ROUND(((BK115-AP115)/BP115/10),2)*-1</f>
        <v>#DIV/0!</v>
      </c>
      <c r="BS115" s="90" t="e">
        <f>BQ115+BR115</f>
        <v>#DIV/0!</v>
      </c>
      <c r="BT115" s="93">
        <f>BU115+CB115</f>
        <v>0</v>
      </c>
      <c r="BU115" s="93">
        <f>BW115+BX115+BY115+BZ115+CA115</f>
        <v>0</v>
      </c>
      <c r="BV115" s="97"/>
      <c r="BW115" s="98"/>
      <c r="BX115" s="82"/>
      <c r="BY115" s="82"/>
      <c r="BZ115" s="82"/>
      <c r="CA115" s="82"/>
      <c r="CB115" s="40">
        <f t="shared" ref="CB115:CB118" si="1088">CC115+CD115+CE115</f>
        <v>0</v>
      </c>
      <c r="CC115" s="82"/>
      <c r="CD115" s="82"/>
      <c r="CE115" s="82"/>
      <c r="CF115" s="82">
        <f>(BX115+BY115+BZ115)-(BE115+BF115+BG115)</f>
        <v>0</v>
      </c>
      <c r="CG115" s="85">
        <f t="shared" ref="CG115:CG118" si="1089">(CC115+CD115)-(BJ115+BK115)</f>
        <v>0</v>
      </c>
      <c r="CH115" s="9"/>
      <c r="CI115" s="9"/>
      <c r="CJ115" s="96" t="e">
        <f t="shared" ref="CJ115:CJ118" si="1090">ROUND(((BY115+BZ115)-(BF115+BG115))/CH115/10,2)*-1</f>
        <v>#DIV/0!</v>
      </c>
      <c r="CK115" s="96" t="e">
        <f t="shared" ref="CK115:CK118" si="1091">ROUND(((CD115-BK115)/CI115/10),2)*-1</f>
        <v>#DIV/0!</v>
      </c>
      <c r="CL115" s="96" t="e">
        <f>CJ115+CK115</f>
        <v>#DIV/0!</v>
      </c>
      <c r="CM115" s="93">
        <f>CN115+CU115</f>
        <v>0</v>
      </c>
      <c r="CN115" s="93">
        <f>CP115+CQ115+CR115+CS115+CT115</f>
        <v>0</v>
      </c>
      <c r="CO115" s="94"/>
      <c r="CP115" s="85"/>
      <c r="CQ115" s="85"/>
      <c r="CR115" s="85"/>
      <c r="CS115" s="85"/>
      <c r="CT115" s="85"/>
      <c r="CU115" s="93">
        <f t="shared" ref="CU115:CU118" si="1092">CV115+CW115+CX115</f>
        <v>0</v>
      </c>
      <c r="CV115" s="85"/>
      <c r="CW115" s="85"/>
      <c r="CX115" s="85"/>
      <c r="CY115" s="85">
        <f>(CQ115+CR115+CS115)-(BX115+BY115+BZ115)</f>
        <v>0</v>
      </c>
      <c r="CZ115" s="85">
        <f t="shared" ref="CZ115:CZ118" si="1093">(CV115+CW115)-(CC115+CD115)</f>
        <v>0</v>
      </c>
      <c r="DA115" s="9">
        <v>56067</v>
      </c>
      <c r="DB115" s="9">
        <v>27130</v>
      </c>
      <c r="DC115" s="96">
        <f t="shared" ref="DC115" si="1094">ROUND(((CR115+CS115)-(BY115+BZ115))/DA115/10,2)*-1</f>
        <v>0</v>
      </c>
      <c r="DD115" s="96">
        <f t="shared" ref="DD115" si="1095">ROUND(((CW115-CD115)/DB115/10),2)*-1</f>
        <v>0</v>
      </c>
      <c r="DE115" s="96">
        <f>DC115+DD115</f>
        <v>0</v>
      </c>
      <c r="DF115" s="93">
        <f>DG115+DN115</f>
        <v>0</v>
      </c>
      <c r="DG115" s="93">
        <f>DI115+DJ115+DK115+DL115+DM115</f>
        <v>0</v>
      </c>
      <c r="DH115" s="94"/>
      <c r="DI115" s="85"/>
      <c r="DJ115" s="85"/>
      <c r="DK115" s="85"/>
      <c r="DL115" s="85"/>
      <c r="DM115" s="85"/>
      <c r="DN115" s="93">
        <f t="shared" ref="DN115:DN118" si="1096">DO115+DP115+DQ115</f>
        <v>0</v>
      </c>
      <c r="DO115" s="85"/>
      <c r="DP115" s="85"/>
      <c r="DQ115" s="85"/>
      <c r="DR115" s="85">
        <f>(DJ115+DK115+DL115)-(CQ115+CR115+CS115)</f>
        <v>0</v>
      </c>
      <c r="DS115" s="85">
        <f t="shared" ref="DS115:DS118" si="1097">(DO115+DP115)-(CV115+CW115)</f>
        <v>0</v>
      </c>
      <c r="DT115" s="9"/>
      <c r="DU115" s="9"/>
      <c r="DV115" s="96" t="e">
        <f t="shared" ref="DV115" si="1098">ROUND(((DK115+DL115)-(CR115+CS115))/DT115/10,2)*-1</f>
        <v>#DIV/0!</v>
      </c>
      <c r="DW115" s="96" t="e">
        <f t="shared" ref="DW115" si="1099">ROUND(((DP115-CW115)/DU115/10),2)*-1</f>
        <v>#DIV/0!</v>
      </c>
      <c r="DX115" s="96" t="e">
        <f>DV115+DW115</f>
        <v>#DIV/0!</v>
      </c>
      <c r="DY115" s="93">
        <f>DZ115+EG115</f>
        <v>0</v>
      </c>
      <c r="DZ115" s="93">
        <f>EB115+EC115+ED115+EE115+EF115</f>
        <v>0</v>
      </c>
      <c r="EA115" s="94"/>
      <c r="EB115" s="85"/>
      <c r="EC115" s="85"/>
      <c r="ED115" s="85"/>
      <c r="EE115" s="85"/>
      <c r="EF115" s="85"/>
      <c r="EG115" s="93">
        <f t="shared" ref="EG115:EG116" si="1100">EH115+EI115+EJ115</f>
        <v>0</v>
      </c>
      <c r="EH115" s="85"/>
      <c r="EI115" s="85"/>
      <c r="EJ115" s="85"/>
      <c r="EK115" s="85">
        <f>(EC115+ED115+EE115)-(DJ115+DK115+DL115)</f>
        <v>0</v>
      </c>
      <c r="EL115" s="85">
        <f t="shared" ref="EL115:EL118" si="1101">(EH115+EI115)-(DO115+DP115)</f>
        <v>0</v>
      </c>
      <c r="EM115" s="9"/>
      <c r="EN115" s="9"/>
      <c r="EO115" s="96" t="e">
        <f t="shared" ref="EO115" si="1102">ROUND(((ED115+EE115)-(DK115+DL115))/EM115/10,2)*-1</f>
        <v>#DIV/0!</v>
      </c>
      <c r="EP115" s="96" t="e">
        <f t="shared" ref="EP115" si="1103">ROUND(((EI115-DP115)/EN115/10),2)*-1</f>
        <v>#DIV/0!</v>
      </c>
      <c r="EQ115" s="96" t="e">
        <f>EO115+EP115</f>
        <v>#DIV/0!</v>
      </c>
    </row>
    <row r="116" spans="1:147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19">
        <v>3123</v>
      </c>
      <c r="F116" s="19" t="s">
        <v>109</v>
      </c>
      <c r="G116" s="19" t="s">
        <v>95</v>
      </c>
      <c r="H116" s="40">
        <f>I116+P116</f>
        <v>0</v>
      </c>
      <c r="I116" s="40">
        <f>K116+L116+M116+N116+O116</f>
        <v>0</v>
      </c>
      <c r="J116" s="5"/>
      <c r="K116" s="9"/>
      <c r="L116" s="9"/>
      <c r="M116" s="9"/>
      <c r="N116" s="9"/>
      <c r="O116" s="9"/>
      <c r="P116" s="40">
        <f>Q116+R116+S116</f>
        <v>0</v>
      </c>
      <c r="Q116" s="9"/>
      <c r="R116" s="9"/>
      <c r="S116" s="9"/>
      <c r="T116" s="68">
        <f>(L116+M116+N116)*-1</f>
        <v>0</v>
      </c>
      <c r="U116" s="68">
        <f>(Q116+R116)*-1</f>
        <v>0</v>
      </c>
      <c r="V116" s="9">
        <f t="shared" si="1075"/>
        <v>0</v>
      </c>
      <c r="W116" s="9">
        <f t="shared" si="1075"/>
        <v>0</v>
      </c>
      <c r="X116" s="45" t="s">
        <v>219</v>
      </c>
      <c r="Y116" s="45" t="s">
        <v>219</v>
      </c>
      <c r="Z116" s="73">
        <f t="shared" si="1076"/>
        <v>0</v>
      </c>
      <c r="AA116" s="73">
        <f t="shared" si="1077"/>
        <v>0</v>
      </c>
      <c r="AB116" s="73">
        <f>Z116+AA116</f>
        <v>0</v>
      </c>
      <c r="AC116" s="73">
        <f t="shared" si="1078"/>
        <v>0</v>
      </c>
      <c r="AD116" s="73">
        <f t="shared" si="1079"/>
        <v>0</v>
      </c>
      <c r="AE116" s="46">
        <f>AC116+AD116</f>
        <v>0</v>
      </c>
      <c r="AF116" s="40">
        <f>AG116+AN116</f>
        <v>0</v>
      </c>
      <c r="AG116" s="40">
        <f>AI116+AJ116+AK116+AL116+AM116</f>
        <v>0</v>
      </c>
      <c r="AH116" s="5"/>
      <c r="AI116" s="9"/>
      <c r="AJ116" s="9"/>
      <c r="AK116" s="9"/>
      <c r="AL116" s="9"/>
      <c r="AM116" s="9"/>
      <c r="AN116" s="40">
        <f>AO116+AP116+AQ116</f>
        <v>0</v>
      </c>
      <c r="AO116" s="9"/>
      <c r="AP116" s="9"/>
      <c r="AQ116" s="9"/>
      <c r="AR116" s="85">
        <f>((AL116+AK116+AJ116)-((V116)*-1))*-1</f>
        <v>0</v>
      </c>
      <c r="AS116" s="85">
        <f>((AO116+AP116)-((W116)*-1))*-1</f>
        <v>0</v>
      </c>
      <c r="AT116" s="45" t="s">
        <v>219</v>
      </c>
      <c r="AU116" s="45" t="s">
        <v>219</v>
      </c>
      <c r="AV116" s="90">
        <v>0</v>
      </c>
      <c r="AW116" s="90">
        <v>0</v>
      </c>
      <c r="AX116" s="90">
        <f>AV116+AW116</f>
        <v>0</v>
      </c>
      <c r="AY116" s="92">
        <f t="shared" si="1082"/>
        <v>0</v>
      </c>
      <c r="AZ116" s="92">
        <f t="shared" si="1083"/>
        <v>0</v>
      </c>
      <c r="BA116" s="93">
        <f>BB116+BI116</f>
        <v>0</v>
      </c>
      <c r="BB116" s="93">
        <f>BD116+BE116+BF116+BG116+BH116</f>
        <v>0</v>
      </c>
      <c r="BC116" s="94"/>
      <c r="BD116" s="85"/>
      <c r="BE116" s="85"/>
      <c r="BF116" s="85"/>
      <c r="BG116" s="85"/>
      <c r="BH116" s="85"/>
      <c r="BI116" s="93">
        <f>BJ116+BK116+BL116</f>
        <v>0</v>
      </c>
      <c r="BJ116" s="85"/>
      <c r="BK116" s="85"/>
      <c r="BL116" s="85"/>
      <c r="BM116" s="85">
        <f t="shared" si="1084"/>
        <v>0</v>
      </c>
      <c r="BN116" s="85">
        <f t="shared" si="1085"/>
        <v>0</v>
      </c>
      <c r="BO116" s="45" t="s">
        <v>219</v>
      </c>
      <c r="BP116" s="45" t="s">
        <v>219</v>
      </c>
      <c r="BQ116" s="90">
        <v>0</v>
      </c>
      <c r="BR116" s="90">
        <v>0</v>
      </c>
      <c r="BS116" s="90">
        <f>BQ116+BR116</f>
        <v>0</v>
      </c>
      <c r="BT116" s="93">
        <f>BU116+CB116</f>
        <v>0</v>
      </c>
      <c r="BU116" s="93">
        <f>BW116+BX116+BY116+BZ116+CA116</f>
        <v>0</v>
      </c>
      <c r="BV116" s="81"/>
      <c r="BW116" s="82"/>
      <c r="BX116" s="82"/>
      <c r="BY116" s="82"/>
      <c r="BZ116" s="82"/>
      <c r="CA116" s="82"/>
      <c r="CB116" s="40">
        <f t="shared" si="1088"/>
        <v>0</v>
      </c>
      <c r="CC116" s="82"/>
      <c r="CD116" s="82"/>
      <c r="CE116" s="82"/>
      <c r="CF116" s="85">
        <f t="shared" ref="CF116:CF118" si="1104">(BX116+BY116+BZ116)-(BE116+BF116+BG116)</f>
        <v>0</v>
      </c>
      <c r="CG116" s="85">
        <f t="shared" si="1089"/>
        <v>0</v>
      </c>
      <c r="CH116" s="45" t="s">
        <v>219</v>
      </c>
      <c r="CI116" s="45" t="s">
        <v>219</v>
      </c>
      <c r="CJ116" s="96">
        <v>0</v>
      </c>
      <c r="CK116" s="96">
        <v>0</v>
      </c>
      <c r="CL116" s="96">
        <f>CJ116+CK116</f>
        <v>0</v>
      </c>
      <c r="CM116" s="93">
        <f>CN116+CU116</f>
        <v>0</v>
      </c>
      <c r="CN116" s="93">
        <f>CP116+CQ116+CR116+CS116+CT116</f>
        <v>0</v>
      </c>
      <c r="CO116" s="94"/>
      <c r="CP116" s="85"/>
      <c r="CQ116" s="85"/>
      <c r="CR116" s="85"/>
      <c r="CS116" s="85"/>
      <c r="CT116" s="85"/>
      <c r="CU116" s="93">
        <f t="shared" si="1092"/>
        <v>0</v>
      </c>
      <c r="CV116" s="85"/>
      <c r="CW116" s="85"/>
      <c r="CX116" s="85"/>
      <c r="CY116" s="85">
        <f t="shared" ref="CY116:CY118" si="1105">(CQ116+CR116+CS116)-(BX116+BY116+BZ116)</f>
        <v>0</v>
      </c>
      <c r="CZ116" s="85">
        <f t="shared" si="1093"/>
        <v>0</v>
      </c>
      <c r="DA116" s="45" t="s">
        <v>219</v>
      </c>
      <c r="DB116" s="45" t="s">
        <v>219</v>
      </c>
      <c r="DC116" s="96">
        <v>0</v>
      </c>
      <c r="DD116" s="96">
        <v>0</v>
      </c>
      <c r="DE116" s="96">
        <f>DC116+DD116</f>
        <v>0</v>
      </c>
      <c r="DF116" s="93">
        <f>DG116+DN116</f>
        <v>0</v>
      </c>
      <c r="DG116" s="93">
        <f>DI116+DJ116+DK116+DL116+DM116</f>
        <v>0</v>
      </c>
      <c r="DH116" s="94"/>
      <c r="DI116" s="85"/>
      <c r="DJ116" s="85"/>
      <c r="DK116" s="85"/>
      <c r="DL116" s="85"/>
      <c r="DM116" s="85"/>
      <c r="DN116" s="93">
        <f t="shared" si="1096"/>
        <v>0</v>
      </c>
      <c r="DO116" s="85"/>
      <c r="DP116" s="85"/>
      <c r="DQ116" s="85"/>
      <c r="DR116" s="85">
        <f t="shared" ref="DR116:DR118" si="1106">(DJ116+DK116+DL116)-(CQ116+CR116+CS116)</f>
        <v>0</v>
      </c>
      <c r="DS116" s="85">
        <f t="shared" si="1097"/>
        <v>0</v>
      </c>
      <c r="DT116" s="45" t="s">
        <v>219</v>
      </c>
      <c r="DU116" s="45" t="s">
        <v>219</v>
      </c>
      <c r="DV116" s="96">
        <v>0</v>
      </c>
      <c r="DW116" s="96">
        <v>0</v>
      </c>
      <c r="DX116" s="96">
        <f>DV116+DW116</f>
        <v>0</v>
      </c>
      <c r="DY116" s="93">
        <f>DZ116+EG116</f>
        <v>0</v>
      </c>
      <c r="DZ116" s="93">
        <f>EB116+EC116+ED116+EE116+EF116</f>
        <v>0</v>
      </c>
      <c r="EA116" s="94"/>
      <c r="EB116" s="85"/>
      <c r="EC116" s="85"/>
      <c r="ED116" s="85"/>
      <c r="EE116" s="85"/>
      <c r="EF116" s="85"/>
      <c r="EG116" s="93">
        <f t="shared" si="1100"/>
        <v>0</v>
      </c>
      <c r="EH116" s="85"/>
      <c r="EI116" s="85"/>
      <c r="EJ116" s="85"/>
      <c r="EK116" s="85">
        <f t="shared" ref="EK116:EK118" si="1107">(EC116+ED116+EE116)-(DJ116+DK116+DL116)</f>
        <v>0</v>
      </c>
      <c r="EL116" s="85">
        <f t="shared" si="1101"/>
        <v>0</v>
      </c>
      <c r="EM116" s="45" t="s">
        <v>219</v>
      </c>
      <c r="EN116" s="45" t="s">
        <v>219</v>
      </c>
      <c r="EO116" s="96">
        <v>0</v>
      </c>
      <c r="EP116" s="96">
        <v>0</v>
      </c>
      <c r="EQ116" s="96">
        <f>EO116+EP116</f>
        <v>0</v>
      </c>
    </row>
    <row r="117" spans="1:147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2">
        <v>3141</v>
      </c>
      <c r="F117" s="2" t="s">
        <v>20</v>
      </c>
      <c r="G117" s="7" t="s">
        <v>95</v>
      </c>
      <c r="H117" s="40">
        <f>I117+P117</f>
        <v>0</v>
      </c>
      <c r="I117" s="40">
        <f>K117+L117+M117+N117+O117</f>
        <v>0</v>
      </c>
      <c r="J117" s="5"/>
      <c r="K117" s="9"/>
      <c r="L117" s="9"/>
      <c r="M117" s="9"/>
      <c r="N117" s="9"/>
      <c r="O117" s="9"/>
      <c r="P117" s="40">
        <f>Q117+R117+S117</f>
        <v>0</v>
      </c>
      <c r="Q117" s="9"/>
      <c r="R117" s="9"/>
      <c r="S117" s="9"/>
      <c r="T117" s="68">
        <f>(L117+M117+N117)*-1</f>
        <v>0</v>
      </c>
      <c r="U117" s="68">
        <f>(Q117+R117)*-1</f>
        <v>0</v>
      </c>
      <c r="V117" s="9">
        <f t="shared" si="1075"/>
        <v>0</v>
      </c>
      <c r="W117" s="9">
        <f t="shared" si="1075"/>
        <v>0</v>
      </c>
      <c r="X117" s="45" t="s">
        <v>219</v>
      </c>
      <c r="Y117" s="9">
        <v>25931</v>
      </c>
      <c r="Z117" s="73">
        <f t="shared" si="1076"/>
        <v>0</v>
      </c>
      <c r="AA117" s="73">
        <f t="shared" si="1077"/>
        <v>0</v>
      </c>
      <c r="AB117" s="73">
        <f>Z117+AA117</f>
        <v>0</v>
      </c>
      <c r="AC117" s="73">
        <f t="shared" si="1078"/>
        <v>0</v>
      </c>
      <c r="AD117" s="73">
        <f t="shared" si="1079"/>
        <v>0</v>
      </c>
      <c r="AE117" s="46">
        <f>AC117+AD117</f>
        <v>0</v>
      </c>
      <c r="AF117" s="40">
        <f>AG117+AN117</f>
        <v>0</v>
      </c>
      <c r="AG117" s="40">
        <f>AI117+AJ117+AK117+AL117+AM117</f>
        <v>0</v>
      </c>
      <c r="AH117" s="5"/>
      <c r="AI117" s="9"/>
      <c r="AJ117" s="9"/>
      <c r="AK117" s="9"/>
      <c r="AL117" s="9"/>
      <c r="AM117" s="9"/>
      <c r="AN117" s="40">
        <f>AO117+AP117+AQ117</f>
        <v>0</v>
      </c>
      <c r="AO117" s="9"/>
      <c r="AP117" s="9"/>
      <c r="AQ117" s="9"/>
      <c r="AR117" s="85">
        <f>((AL117+AK117+AJ117)-((V117)*-1))*-1</f>
        <v>0</v>
      </c>
      <c r="AS117" s="85">
        <f>((AO117+AP117)-((W117)*-1))*-1</f>
        <v>0</v>
      </c>
      <c r="AT117" s="45" t="s">
        <v>219</v>
      </c>
      <c r="AU117" s="9"/>
      <c r="AV117" s="90">
        <v>0</v>
      </c>
      <c r="AW117" s="90" t="e">
        <f t="shared" si="1081"/>
        <v>#DIV/0!</v>
      </c>
      <c r="AX117" s="90" t="e">
        <f>AV117+AW117</f>
        <v>#DIV/0!</v>
      </c>
      <c r="AY117" s="92">
        <f t="shared" si="1082"/>
        <v>0</v>
      </c>
      <c r="AZ117" s="92">
        <f t="shared" si="1083"/>
        <v>0</v>
      </c>
      <c r="BA117" s="93">
        <f>BB117+BI117</f>
        <v>0</v>
      </c>
      <c r="BB117" s="93">
        <f>BD117+BE117+BF117+BG117+BH117</f>
        <v>0</v>
      </c>
      <c r="BC117" s="94"/>
      <c r="BD117" s="85"/>
      <c r="BE117" s="85"/>
      <c r="BF117" s="85"/>
      <c r="BG117" s="85"/>
      <c r="BH117" s="85"/>
      <c r="BI117" s="93">
        <f>BJ117+BK117+BL117</f>
        <v>0</v>
      </c>
      <c r="BJ117" s="85"/>
      <c r="BK117" s="85"/>
      <c r="BL117" s="85"/>
      <c r="BM117" s="85">
        <f t="shared" si="1084"/>
        <v>0</v>
      </c>
      <c r="BN117" s="85">
        <f t="shared" si="1085"/>
        <v>0</v>
      </c>
      <c r="BO117" s="45" t="s">
        <v>219</v>
      </c>
      <c r="BP117" s="9"/>
      <c r="BQ117" s="90">
        <v>0</v>
      </c>
      <c r="BR117" s="90" t="e">
        <f t="shared" si="1087"/>
        <v>#DIV/0!</v>
      </c>
      <c r="BS117" s="90" t="e">
        <f>BQ117+BR117</f>
        <v>#DIV/0!</v>
      </c>
      <c r="BT117" s="93">
        <f>BU117+CB117</f>
        <v>0</v>
      </c>
      <c r="BU117" s="93">
        <f>BW117+BX117+BY117+BZ117+CA117</f>
        <v>0</v>
      </c>
      <c r="BV117" s="81"/>
      <c r="BW117" s="82"/>
      <c r="BX117" s="82"/>
      <c r="BY117" s="82"/>
      <c r="BZ117" s="82"/>
      <c r="CA117" s="82"/>
      <c r="CB117" s="40">
        <f t="shared" si="1088"/>
        <v>0</v>
      </c>
      <c r="CC117" s="82"/>
      <c r="CD117" s="82"/>
      <c r="CE117" s="82"/>
      <c r="CF117" s="85">
        <f t="shared" si="1104"/>
        <v>0</v>
      </c>
      <c r="CG117" s="85">
        <f t="shared" si="1089"/>
        <v>0</v>
      </c>
      <c r="CH117" s="45" t="s">
        <v>219</v>
      </c>
      <c r="CI117" s="9"/>
      <c r="CJ117" s="96">
        <v>0</v>
      </c>
      <c r="CK117" s="96" t="e">
        <f t="shared" si="1091"/>
        <v>#DIV/0!</v>
      </c>
      <c r="CL117" s="96" t="e">
        <f>CJ117+CK117</f>
        <v>#DIV/0!</v>
      </c>
      <c r="CM117" s="93">
        <f>CN117+CU117</f>
        <v>0</v>
      </c>
      <c r="CN117" s="93">
        <f>CP117+CQ117+CR117+CS117+CT117</f>
        <v>0</v>
      </c>
      <c r="CO117" s="94"/>
      <c r="CP117" s="85"/>
      <c r="CQ117" s="85"/>
      <c r="CR117" s="85"/>
      <c r="CS117" s="85"/>
      <c r="CT117" s="85"/>
      <c r="CU117" s="93">
        <f t="shared" si="1092"/>
        <v>0</v>
      </c>
      <c r="CV117" s="85"/>
      <c r="CW117" s="85"/>
      <c r="CX117" s="85"/>
      <c r="CY117" s="85">
        <f t="shared" si="1105"/>
        <v>0</v>
      </c>
      <c r="CZ117" s="85">
        <f t="shared" si="1093"/>
        <v>0</v>
      </c>
      <c r="DA117" s="45" t="s">
        <v>219</v>
      </c>
      <c r="DB117" s="9">
        <v>26460</v>
      </c>
      <c r="DC117" s="96">
        <v>0</v>
      </c>
      <c r="DD117" s="96">
        <f t="shared" ref="DD117:DD118" si="1108">ROUND(((CW117-CD117)/DB117/10),2)*-1</f>
        <v>0</v>
      </c>
      <c r="DE117" s="96">
        <f>DC117+DD117</f>
        <v>0</v>
      </c>
      <c r="DF117" s="93">
        <f>DG117+DN117</f>
        <v>0</v>
      </c>
      <c r="DG117" s="93">
        <f>DI117+DJ117+DK117+DL117+DM117</f>
        <v>0</v>
      </c>
      <c r="DH117" s="94"/>
      <c r="DI117" s="85"/>
      <c r="DJ117" s="85"/>
      <c r="DK117" s="85"/>
      <c r="DL117" s="85"/>
      <c r="DM117" s="85"/>
      <c r="DN117" s="93">
        <f t="shared" si="1096"/>
        <v>0</v>
      </c>
      <c r="DO117" s="85"/>
      <c r="DP117" s="85"/>
      <c r="DQ117" s="85"/>
      <c r="DR117" s="85">
        <f t="shared" si="1106"/>
        <v>0</v>
      </c>
      <c r="DS117" s="85">
        <f t="shared" si="1097"/>
        <v>0</v>
      </c>
      <c r="DT117" s="45" t="s">
        <v>219</v>
      </c>
      <c r="DU117" s="9"/>
      <c r="DV117" s="96">
        <v>0</v>
      </c>
      <c r="DW117" s="96" t="e">
        <f t="shared" ref="DW117:DW118" si="1109">ROUND(((DP117-CW117)/DU117/10),2)*-1</f>
        <v>#DIV/0!</v>
      </c>
      <c r="DX117" s="96" t="e">
        <f>DV117+DW117</f>
        <v>#DIV/0!</v>
      </c>
      <c r="DY117" s="93">
        <f>DZ117+EG117</f>
        <v>0</v>
      </c>
      <c r="DZ117" s="93">
        <f>EB117+EC117+ED117+EE117+EF117</f>
        <v>0</v>
      </c>
      <c r="EA117" s="94"/>
      <c r="EB117" s="85"/>
      <c r="EC117" s="85"/>
      <c r="ED117" s="85"/>
      <c r="EE117" s="85"/>
      <c r="EF117" s="85"/>
      <c r="EG117" s="93">
        <f t="shared" ref="EG117:EG118" si="1110">EH117+EI117+EJ117</f>
        <v>0</v>
      </c>
      <c r="EH117" s="85"/>
      <c r="EI117" s="85"/>
      <c r="EJ117" s="85"/>
      <c r="EK117" s="85">
        <f t="shared" si="1107"/>
        <v>0</v>
      </c>
      <c r="EL117" s="85">
        <f t="shared" si="1101"/>
        <v>0</v>
      </c>
      <c r="EM117" s="45" t="s">
        <v>219</v>
      </c>
      <c r="EN117" s="9"/>
      <c r="EO117" s="96">
        <v>0</v>
      </c>
      <c r="EP117" s="96" t="e">
        <f t="shared" ref="EP117:EP118" si="1111">ROUND(((EI117-DP117)/EN117/10),2)*-1</f>
        <v>#DIV/0!</v>
      </c>
      <c r="EQ117" s="96" t="e">
        <f>EO117+EP117</f>
        <v>#DIV/0!</v>
      </c>
    </row>
    <row r="118" spans="1:147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7" t="s">
        <v>95</v>
      </c>
      <c r="H118" s="40">
        <f>I118+P118</f>
        <v>0</v>
      </c>
      <c r="I118" s="40">
        <f>K118+L118+M118+N118+O118</f>
        <v>0</v>
      </c>
      <c r="J118" s="5"/>
      <c r="K118" s="9"/>
      <c r="L118" s="9"/>
      <c r="M118" s="9"/>
      <c r="N118" s="9"/>
      <c r="O118" s="9"/>
      <c r="P118" s="40">
        <f>Q118+R118+S118</f>
        <v>0</v>
      </c>
      <c r="Q118" s="9"/>
      <c r="R118" s="9"/>
      <c r="S118" s="9"/>
      <c r="T118" s="68">
        <f>(L118+M118+N118)*-1</f>
        <v>0</v>
      </c>
      <c r="U118" s="68">
        <f>(Q118+R118)*-1</f>
        <v>0</v>
      </c>
      <c r="V118" s="9">
        <f t="shared" si="1075"/>
        <v>0</v>
      </c>
      <c r="W118" s="9">
        <f t="shared" si="1075"/>
        <v>0</v>
      </c>
      <c r="X118" s="9">
        <v>41481</v>
      </c>
      <c r="Y118" s="9">
        <v>23391</v>
      </c>
      <c r="Z118" s="73">
        <f t="shared" si="1076"/>
        <v>0</v>
      </c>
      <c r="AA118" s="73">
        <f t="shared" si="1077"/>
        <v>0</v>
      </c>
      <c r="AB118" s="73">
        <f>Z118+AA118</f>
        <v>0</v>
      </c>
      <c r="AC118" s="73">
        <f t="shared" si="1078"/>
        <v>0</v>
      </c>
      <c r="AD118" s="73">
        <f t="shared" si="1079"/>
        <v>0</v>
      </c>
      <c r="AE118" s="46">
        <f>AC118+AD118</f>
        <v>0</v>
      </c>
      <c r="AF118" s="40">
        <f>AG118+AN118</f>
        <v>0</v>
      </c>
      <c r="AG118" s="40">
        <f>AI118+AJ118+AK118+AL118+AM118</f>
        <v>0</v>
      </c>
      <c r="AH118" s="5"/>
      <c r="AI118" s="9"/>
      <c r="AJ118" s="9"/>
      <c r="AK118" s="9"/>
      <c r="AL118" s="9"/>
      <c r="AM118" s="9"/>
      <c r="AN118" s="40">
        <f>AO118+AP118+AQ118</f>
        <v>0</v>
      </c>
      <c r="AO118" s="9"/>
      <c r="AP118" s="9"/>
      <c r="AQ118" s="9"/>
      <c r="AR118" s="85">
        <f>((AL118+AK118+AJ118)-((V118)*-1))*-1</f>
        <v>0</v>
      </c>
      <c r="AS118" s="85">
        <f>((AO118+AP118)-((W118)*-1))*-1</f>
        <v>0</v>
      </c>
      <c r="AT118" s="9"/>
      <c r="AU118" s="9"/>
      <c r="AV118" s="90" t="e">
        <f t="shared" si="1080"/>
        <v>#DIV/0!</v>
      </c>
      <c r="AW118" s="90" t="e">
        <f t="shared" si="1081"/>
        <v>#DIV/0!</v>
      </c>
      <c r="AX118" s="90" t="e">
        <f>AV118+AW118</f>
        <v>#DIV/0!</v>
      </c>
      <c r="AY118" s="92">
        <f t="shared" si="1082"/>
        <v>0</v>
      </c>
      <c r="AZ118" s="92">
        <f t="shared" si="1083"/>
        <v>0</v>
      </c>
      <c r="BA118" s="93">
        <f>BB118+BI118</f>
        <v>0</v>
      </c>
      <c r="BB118" s="93">
        <f>BD118+BE118+BF118+BG118+BH118</f>
        <v>0</v>
      </c>
      <c r="BC118" s="94"/>
      <c r="BD118" s="85"/>
      <c r="BE118" s="85"/>
      <c r="BF118" s="85"/>
      <c r="BG118" s="85"/>
      <c r="BH118" s="85"/>
      <c r="BI118" s="93">
        <f>BJ118+BK118+BL118</f>
        <v>0</v>
      </c>
      <c r="BJ118" s="85"/>
      <c r="BK118" s="85"/>
      <c r="BL118" s="85"/>
      <c r="BM118" s="85">
        <f t="shared" si="1084"/>
        <v>0</v>
      </c>
      <c r="BN118" s="85">
        <f t="shared" si="1085"/>
        <v>0</v>
      </c>
      <c r="BO118" s="9"/>
      <c r="BP118" s="9"/>
      <c r="BQ118" s="90" t="e">
        <f t="shared" si="1086"/>
        <v>#DIV/0!</v>
      </c>
      <c r="BR118" s="90" t="e">
        <f t="shared" si="1087"/>
        <v>#DIV/0!</v>
      </c>
      <c r="BS118" s="90" t="e">
        <f>BQ118+BR118</f>
        <v>#DIV/0!</v>
      </c>
      <c r="BT118" s="93">
        <f>BU118+CB118</f>
        <v>0</v>
      </c>
      <c r="BU118" s="93">
        <f>BW118+BX118+BY118+BZ118+CA118</f>
        <v>0</v>
      </c>
      <c r="BV118" s="81"/>
      <c r="BW118" s="82"/>
      <c r="BX118" s="82"/>
      <c r="BY118" s="82"/>
      <c r="BZ118" s="82"/>
      <c r="CA118" s="82"/>
      <c r="CB118" s="40">
        <f t="shared" si="1088"/>
        <v>0</v>
      </c>
      <c r="CC118" s="82"/>
      <c r="CD118" s="82"/>
      <c r="CE118" s="82"/>
      <c r="CF118" s="85">
        <f t="shared" si="1104"/>
        <v>0</v>
      </c>
      <c r="CG118" s="85">
        <f t="shared" si="1089"/>
        <v>0</v>
      </c>
      <c r="CH118" s="9"/>
      <c r="CI118" s="9"/>
      <c r="CJ118" s="96" t="e">
        <f t="shared" si="1090"/>
        <v>#DIV/0!</v>
      </c>
      <c r="CK118" s="96" t="e">
        <f t="shared" si="1091"/>
        <v>#DIV/0!</v>
      </c>
      <c r="CL118" s="96" t="e">
        <f>CJ118+CK118</f>
        <v>#DIV/0!</v>
      </c>
      <c r="CM118" s="93">
        <f>CN118+CU118</f>
        <v>0</v>
      </c>
      <c r="CN118" s="93">
        <f>CP118+CQ118+CR118+CS118+CT118</f>
        <v>0</v>
      </c>
      <c r="CO118" s="94"/>
      <c r="CP118" s="85"/>
      <c r="CQ118" s="85"/>
      <c r="CR118" s="85"/>
      <c r="CS118" s="85"/>
      <c r="CT118" s="85"/>
      <c r="CU118" s="93">
        <f t="shared" si="1092"/>
        <v>0</v>
      </c>
      <c r="CV118" s="85"/>
      <c r="CW118" s="85"/>
      <c r="CX118" s="85"/>
      <c r="CY118" s="85">
        <f t="shared" si="1105"/>
        <v>0</v>
      </c>
      <c r="CZ118" s="85">
        <f t="shared" si="1093"/>
        <v>0</v>
      </c>
      <c r="DA118" s="9">
        <v>42328</v>
      </c>
      <c r="DB118" s="9">
        <v>23868</v>
      </c>
      <c r="DC118" s="96">
        <f t="shared" ref="DC118" si="1112">ROUND(((CR118+CS118)-(BY118+BZ118))/DA118/10,2)*-1</f>
        <v>0</v>
      </c>
      <c r="DD118" s="96">
        <f t="shared" si="1108"/>
        <v>0</v>
      </c>
      <c r="DE118" s="96">
        <f>DC118+DD118</f>
        <v>0</v>
      </c>
      <c r="DF118" s="93">
        <f>DG118+DN118</f>
        <v>0</v>
      </c>
      <c r="DG118" s="93">
        <f>DI118+DJ118+DK118+DL118+DM118</f>
        <v>0</v>
      </c>
      <c r="DH118" s="94"/>
      <c r="DI118" s="85"/>
      <c r="DJ118" s="85"/>
      <c r="DK118" s="85"/>
      <c r="DL118" s="85"/>
      <c r="DM118" s="85"/>
      <c r="DN118" s="93">
        <f t="shared" si="1096"/>
        <v>0</v>
      </c>
      <c r="DO118" s="85"/>
      <c r="DP118" s="85"/>
      <c r="DQ118" s="85"/>
      <c r="DR118" s="85">
        <f t="shared" si="1106"/>
        <v>0</v>
      </c>
      <c r="DS118" s="85">
        <f t="shared" si="1097"/>
        <v>0</v>
      </c>
      <c r="DT118" s="9"/>
      <c r="DU118" s="9"/>
      <c r="DV118" s="96" t="e">
        <f t="shared" ref="DV118" si="1113">ROUND(((DK118+DL118)-(CR118+CS118))/DT118/10,2)*-1</f>
        <v>#DIV/0!</v>
      </c>
      <c r="DW118" s="96" t="e">
        <f t="shared" si="1109"/>
        <v>#DIV/0!</v>
      </c>
      <c r="DX118" s="96" t="e">
        <f>DV118+DW118</f>
        <v>#DIV/0!</v>
      </c>
      <c r="DY118" s="93">
        <f>DZ118+EG118</f>
        <v>0</v>
      </c>
      <c r="DZ118" s="93">
        <f>EB118+EC118+ED118+EE118+EF118</f>
        <v>0</v>
      </c>
      <c r="EA118" s="94"/>
      <c r="EB118" s="85"/>
      <c r="EC118" s="85"/>
      <c r="ED118" s="85"/>
      <c r="EE118" s="85"/>
      <c r="EF118" s="85"/>
      <c r="EG118" s="93">
        <f t="shared" si="1110"/>
        <v>0</v>
      </c>
      <c r="EH118" s="85"/>
      <c r="EI118" s="85"/>
      <c r="EJ118" s="85"/>
      <c r="EK118" s="85">
        <f t="shared" si="1107"/>
        <v>0</v>
      </c>
      <c r="EL118" s="85">
        <f t="shared" si="1101"/>
        <v>0</v>
      </c>
      <c r="EM118" s="9"/>
      <c r="EN118" s="9"/>
      <c r="EO118" s="96" t="e">
        <f t="shared" ref="EO118" si="1114">ROUND(((ED118+EE118)-(DK118+DL118))/EM118/10,2)*-1</f>
        <v>#DIV/0!</v>
      </c>
      <c r="EP118" s="96" t="e">
        <f t="shared" si="1111"/>
        <v>#DIV/0!</v>
      </c>
      <c r="EQ118" s="96" t="e">
        <f>EO118+EP118</f>
        <v>#DIV/0!</v>
      </c>
    </row>
    <row r="119" spans="1:147" x14ac:dyDescent="0.25">
      <c r="A119" s="29"/>
      <c r="B119" s="30"/>
      <c r="C119" s="31"/>
      <c r="D119" s="32" t="s">
        <v>168</v>
      </c>
      <c r="E119" s="30"/>
      <c r="F119" s="30"/>
      <c r="G119" s="31"/>
      <c r="H119" s="33">
        <f t="shared" ref="H119:AE119" si="1115">SUBTOTAL(9,H115:H118)</f>
        <v>1341000</v>
      </c>
      <c r="I119" s="33">
        <f t="shared" si="1115"/>
        <v>1318000</v>
      </c>
      <c r="J119" s="33">
        <f t="shared" si="1115"/>
        <v>50</v>
      </c>
      <c r="K119" s="33">
        <f t="shared" si="1115"/>
        <v>1318000</v>
      </c>
      <c r="L119" s="33">
        <f t="shared" si="1115"/>
        <v>0</v>
      </c>
      <c r="M119" s="33">
        <f t="shared" si="1115"/>
        <v>0</v>
      </c>
      <c r="N119" s="33">
        <f t="shared" si="1115"/>
        <v>0</v>
      </c>
      <c r="O119" s="33">
        <f t="shared" si="1115"/>
        <v>0</v>
      </c>
      <c r="P119" s="33">
        <f t="shared" si="1115"/>
        <v>23000</v>
      </c>
      <c r="Q119" s="33">
        <f t="shared" si="1115"/>
        <v>0</v>
      </c>
      <c r="R119" s="33">
        <f t="shared" si="1115"/>
        <v>23000</v>
      </c>
      <c r="S119" s="33">
        <f t="shared" si="1115"/>
        <v>0</v>
      </c>
      <c r="T119" s="33">
        <f t="shared" si="1115"/>
        <v>0</v>
      </c>
      <c r="U119" s="33">
        <f t="shared" si="1115"/>
        <v>-23000</v>
      </c>
      <c r="V119" s="33">
        <f t="shared" si="1115"/>
        <v>0</v>
      </c>
      <c r="W119" s="33">
        <f t="shared" si="1115"/>
        <v>-14950</v>
      </c>
      <c r="X119" s="33">
        <f t="shared" si="1115"/>
        <v>96873</v>
      </c>
      <c r="Y119" s="33">
        <f t="shared" si="1115"/>
        <v>78922</v>
      </c>
      <c r="Z119" s="47">
        <f t="shared" si="1115"/>
        <v>0</v>
      </c>
      <c r="AA119" s="47">
        <f t="shared" si="1115"/>
        <v>-0.06</v>
      </c>
      <c r="AB119" s="47">
        <f t="shared" si="1115"/>
        <v>-0.06</v>
      </c>
      <c r="AC119" s="47">
        <f t="shared" si="1115"/>
        <v>0</v>
      </c>
      <c r="AD119" s="47">
        <f t="shared" si="1115"/>
        <v>-0.04</v>
      </c>
      <c r="AE119" s="47">
        <f t="shared" si="1115"/>
        <v>-0.04</v>
      </c>
      <c r="AF119" s="33">
        <f t="shared" ref="AF119:AX119" si="1116">SUBTOTAL(9,AF115:AF118)</f>
        <v>0</v>
      </c>
      <c r="AG119" s="33">
        <f t="shared" si="1116"/>
        <v>0</v>
      </c>
      <c r="AH119" s="33">
        <f t="shared" si="1116"/>
        <v>0</v>
      </c>
      <c r="AI119" s="33">
        <f t="shared" si="1116"/>
        <v>0</v>
      </c>
      <c r="AJ119" s="33">
        <f t="shared" si="1116"/>
        <v>0</v>
      </c>
      <c r="AK119" s="33">
        <f t="shared" si="1116"/>
        <v>0</v>
      </c>
      <c r="AL119" s="33">
        <f t="shared" si="1116"/>
        <v>0</v>
      </c>
      <c r="AM119" s="33">
        <f t="shared" si="1116"/>
        <v>0</v>
      </c>
      <c r="AN119" s="33">
        <f t="shared" si="1116"/>
        <v>0</v>
      </c>
      <c r="AO119" s="33">
        <f t="shared" si="1116"/>
        <v>0</v>
      </c>
      <c r="AP119" s="33">
        <f t="shared" si="1116"/>
        <v>0</v>
      </c>
      <c r="AQ119" s="33">
        <f t="shared" si="1116"/>
        <v>0</v>
      </c>
      <c r="AR119" s="33">
        <f t="shared" si="1116"/>
        <v>0</v>
      </c>
      <c r="AS119" s="33">
        <f t="shared" si="1116"/>
        <v>14950</v>
      </c>
      <c r="AT119" s="33">
        <f t="shared" si="1116"/>
        <v>0</v>
      </c>
      <c r="AU119" s="33">
        <f t="shared" si="1116"/>
        <v>0</v>
      </c>
      <c r="AV119" s="47" t="e">
        <f t="shared" si="1116"/>
        <v>#DIV/0!</v>
      </c>
      <c r="AW119" s="47" t="e">
        <f t="shared" si="1116"/>
        <v>#DIV/0!</v>
      </c>
      <c r="AX119" s="47" t="e">
        <f t="shared" si="1116"/>
        <v>#DIV/0!</v>
      </c>
      <c r="AY119"/>
      <c r="AZ119"/>
      <c r="BA119" s="33">
        <f t="shared" ref="BA119:BS119" si="1117">SUBTOTAL(9,BA115:BA118)</f>
        <v>0</v>
      </c>
      <c r="BB119" s="33">
        <f t="shared" si="1117"/>
        <v>0</v>
      </c>
      <c r="BC119" s="33">
        <f t="shared" si="1117"/>
        <v>0</v>
      </c>
      <c r="BD119" s="33">
        <f t="shared" si="1117"/>
        <v>0</v>
      </c>
      <c r="BE119" s="33">
        <f t="shared" si="1117"/>
        <v>0</v>
      </c>
      <c r="BF119" s="33">
        <f t="shared" si="1117"/>
        <v>0</v>
      </c>
      <c r="BG119" s="33">
        <f t="shared" si="1117"/>
        <v>0</v>
      </c>
      <c r="BH119" s="33">
        <f t="shared" si="1117"/>
        <v>0</v>
      </c>
      <c r="BI119" s="33">
        <f t="shared" si="1117"/>
        <v>0</v>
      </c>
      <c r="BJ119" s="33">
        <f t="shared" si="1117"/>
        <v>0</v>
      </c>
      <c r="BK119" s="33">
        <f t="shared" si="1117"/>
        <v>0</v>
      </c>
      <c r="BL119" s="33">
        <f t="shared" si="1117"/>
        <v>0</v>
      </c>
      <c r="BM119" s="33">
        <f t="shared" si="1117"/>
        <v>0</v>
      </c>
      <c r="BN119" s="33">
        <f t="shared" si="1117"/>
        <v>0</v>
      </c>
      <c r="BO119" s="33">
        <f t="shared" si="1117"/>
        <v>0</v>
      </c>
      <c r="BP119" s="33">
        <f t="shared" si="1117"/>
        <v>0</v>
      </c>
      <c r="BQ119" s="47" t="e">
        <f t="shared" si="1117"/>
        <v>#DIV/0!</v>
      </c>
      <c r="BR119" s="47" t="e">
        <f t="shared" si="1117"/>
        <v>#DIV/0!</v>
      </c>
      <c r="BS119" s="47" t="e">
        <f t="shared" si="1117"/>
        <v>#DIV/0!</v>
      </c>
      <c r="BT119" s="33">
        <f t="shared" ref="BT119:CL119" si="1118">SUBTOTAL(9,BT115:BT118)</f>
        <v>0</v>
      </c>
      <c r="BU119" s="33">
        <f t="shared" si="1118"/>
        <v>0</v>
      </c>
      <c r="BV119" s="33">
        <f t="shared" si="1118"/>
        <v>0</v>
      </c>
      <c r="BW119" s="33">
        <f t="shared" si="1118"/>
        <v>0</v>
      </c>
      <c r="BX119" s="33">
        <f t="shared" si="1118"/>
        <v>0</v>
      </c>
      <c r="BY119" s="33">
        <f t="shared" si="1118"/>
        <v>0</v>
      </c>
      <c r="BZ119" s="33">
        <f t="shared" si="1118"/>
        <v>0</v>
      </c>
      <c r="CA119" s="33">
        <f t="shared" si="1118"/>
        <v>0</v>
      </c>
      <c r="CB119" s="33">
        <f t="shared" si="1118"/>
        <v>0</v>
      </c>
      <c r="CC119" s="33">
        <f t="shared" si="1118"/>
        <v>0</v>
      </c>
      <c r="CD119" s="33">
        <f t="shared" si="1118"/>
        <v>0</v>
      </c>
      <c r="CE119" s="33">
        <f t="shared" si="1118"/>
        <v>0</v>
      </c>
      <c r="CF119" s="33">
        <f t="shared" si="1118"/>
        <v>0</v>
      </c>
      <c r="CG119" s="33">
        <f t="shared" si="1118"/>
        <v>0</v>
      </c>
      <c r="CH119" s="33">
        <f t="shared" si="1118"/>
        <v>0</v>
      </c>
      <c r="CI119" s="33">
        <f t="shared" si="1118"/>
        <v>0</v>
      </c>
      <c r="CJ119" s="60" t="e">
        <f t="shared" si="1118"/>
        <v>#DIV/0!</v>
      </c>
      <c r="CK119" s="60" t="e">
        <f t="shared" si="1118"/>
        <v>#DIV/0!</v>
      </c>
      <c r="CL119" s="60" t="e">
        <f t="shared" si="1118"/>
        <v>#DIV/0!</v>
      </c>
      <c r="CM119" s="33">
        <f t="shared" ref="CM119:DE119" si="1119">SUBTOTAL(9,CM115:CM118)</f>
        <v>0</v>
      </c>
      <c r="CN119" s="33">
        <f t="shared" si="1119"/>
        <v>0</v>
      </c>
      <c r="CO119" s="33">
        <f t="shared" si="1119"/>
        <v>0</v>
      </c>
      <c r="CP119" s="33">
        <f t="shared" si="1119"/>
        <v>0</v>
      </c>
      <c r="CQ119" s="33">
        <f t="shared" si="1119"/>
        <v>0</v>
      </c>
      <c r="CR119" s="33">
        <f t="shared" si="1119"/>
        <v>0</v>
      </c>
      <c r="CS119" s="33">
        <f t="shared" si="1119"/>
        <v>0</v>
      </c>
      <c r="CT119" s="33">
        <f t="shared" si="1119"/>
        <v>0</v>
      </c>
      <c r="CU119" s="33">
        <f t="shared" si="1119"/>
        <v>0</v>
      </c>
      <c r="CV119" s="33">
        <f t="shared" si="1119"/>
        <v>0</v>
      </c>
      <c r="CW119" s="33">
        <f t="shared" si="1119"/>
        <v>0</v>
      </c>
      <c r="CX119" s="33">
        <f t="shared" si="1119"/>
        <v>0</v>
      </c>
      <c r="CY119" s="33">
        <f t="shared" si="1119"/>
        <v>0</v>
      </c>
      <c r="CZ119" s="33">
        <f t="shared" si="1119"/>
        <v>0</v>
      </c>
      <c r="DA119" s="33">
        <f t="shared" si="1119"/>
        <v>98395</v>
      </c>
      <c r="DB119" s="33">
        <f t="shared" si="1119"/>
        <v>77458</v>
      </c>
      <c r="DC119" s="60">
        <f t="shared" si="1119"/>
        <v>0</v>
      </c>
      <c r="DD119" s="60">
        <f t="shared" si="1119"/>
        <v>0</v>
      </c>
      <c r="DE119" s="60">
        <f t="shared" si="1119"/>
        <v>0</v>
      </c>
      <c r="DF119" s="33">
        <f t="shared" ref="DF119:DX119" si="1120">SUBTOTAL(9,DF115:DF118)</f>
        <v>0</v>
      </c>
      <c r="DG119" s="33">
        <f t="shared" si="1120"/>
        <v>0</v>
      </c>
      <c r="DH119" s="33">
        <f t="shared" si="1120"/>
        <v>0</v>
      </c>
      <c r="DI119" s="33">
        <f t="shared" si="1120"/>
        <v>0</v>
      </c>
      <c r="DJ119" s="33">
        <f t="shared" si="1120"/>
        <v>0</v>
      </c>
      <c r="DK119" s="33">
        <f t="shared" si="1120"/>
        <v>0</v>
      </c>
      <c r="DL119" s="33">
        <f t="shared" si="1120"/>
        <v>0</v>
      </c>
      <c r="DM119" s="33">
        <f t="shared" si="1120"/>
        <v>0</v>
      </c>
      <c r="DN119" s="33">
        <f t="shared" si="1120"/>
        <v>0</v>
      </c>
      <c r="DO119" s="33">
        <f t="shared" si="1120"/>
        <v>0</v>
      </c>
      <c r="DP119" s="33">
        <f t="shared" si="1120"/>
        <v>0</v>
      </c>
      <c r="DQ119" s="33">
        <f t="shared" si="1120"/>
        <v>0</v>
      </c>
      <c r="DR119" s="33">
        <f t="shared" si="1120"/>
        <v>0</v>
      </c>
      <c r="DS119" s="33">
        <f t="shared" si="1120"/>
        <v>0</v>
      </c>
      <c r="DT119" s="33">
        <f t="shared" si="1120"/>
        <v>0</v>
      </c>
      <c r="DU119" s="33">
        <f t="shared" si="1120"/>
        <v>0</v>
      </c>
      <c r="DV119" s="60" t="e">
        <f t="shared" si="1120"/>
        <v>#DIV/0!</v>
      </c>
      <c r="DW119" s="60" t="e">
        <f t="shared" si="1120"/>
        <v>#DIV/0!</v>
      </c>
      <c r="DX119" s="60" t="e">
        <f t="shared" si="1120"/>
        <v>#DIV/0!</v>
      </c>
      <c r="DY119" s="33">
        <f t="shared" ref="DY119:EQ119" si="1121">SUBTOTAL(9,DY115:DY118)</f>
        <v>0</v>
      </c>
      <c r="DZ119" s="33">
        <f t="shared" si="1121"/>
        <v>0</v>
      </c>
      <c r="EA119" s="33">
        <f t="shared" si="1121"/>
        <v>0</v>
      </c>
      <c r="EB119" s="33">
        <f t="shared" si="1121"/>
        <v>0</v>
      </c>
      <c r="EC119" s="33">
        <f t="shared" si="1121"/>
        <v>0</v>
      </c>
      <c r="ED119" s="33">
        <f t="shared" si="1121"/>
        <v>0</v>
      </c>
      <c r="EE119" s="33">
        <f t="shared" si="1121"/>
        <v>0</v>
      </c>
      <c r="EF119" s="33">
        <f t="shared" si="1121"/>
        <v>0</v>
      </c>
      <c r="EG119" s="33">
        <f t="shared" si="1121"/>
        <v>0</v>
      </c>
      <c r="EH119" s="33">
        <f t="shared" si="1121"/>
        <v>0</v>
      </c>
      <c r="EI119" s="33">
        <f t="shared" si="1121"/>
        <v>0</v>
      </c>
      <c r="EJ119" s="33">
        <f t="shared" si="1121"/>
        <v>0</v>
      </c>
      <c r="EK119" s="33">
        <f t="shared" si="1121"/>
        <v>0</v>
      </c>
      <c r="EL119" s="33">
        <f t="shared" si="1121"/>
        <v>0</v>
      </c>
      <c r="EM119" s="33">
        <f t="shared" si="1121"/>
        <v>0</v>
      </c>
      <c r="EN119" s="33">
        <f t="shared" si="1121"/>
        <v>0</v>
      </c>
      <c r="EO119" s="60" t="e">
        <f t="shared" si="1121"/>
        <v>#DIV/0!</v>
      </c>
      <c r="EP119" s="60" t="e">
        <f t="shared" si="1121"/>
        <v>#DIV/0!</v>
      </c>
      <c r="EQ119" s="60" t="e">
        <f t="shared" si="1121"/>
        <v>#DIV/0!</v>
      </c>
    </row>
    <row r="120" spans="1:147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40">
        <f>I120+P120</f>
        <v>199080</v>
      </c>
      <c r="I120" s="40">
        <f>K120+L120+M120+N120+O120</f>
        <v>114080</v>
      </c>
      <c r="J120" s="5">
        <v>3</v>
      </c>
      <c r="K120" s="9">
        <v>79080</v>
      </c>
      <c r="L120" s="9"/>
      <c r="M120" s="9">
        <v>35000</v>
      </c>
      <c r="N120" s="9"/>
      <c r="O120" s="9"/>
      <c r="P120" s="40">
        <f>Q120+R120+S120</f>
        <v>85000</v>
      </c>
      <c r="Q120" s="9">
        <v>30000</v>
      </c>
      <c r="R120" s="9">
        <v>55000</v>
      </c>
      <c r="S120" s="9"/>
      <c r="T120" s="68">
        <f>(L120+M120+N120)*-1</f>
        <v>-35000</v>
      </c>
      <c r="U120" s="68">
        <f>(Q120+R120)*-1</f>
        <v>-85000</v>
      </c>
      <c r="V120" s="9">
        <f t="shared" ref="V120:W123" si="1122">ROUND(T120*0.65,0)</f>
        <v>-22750</v>
      </c>
      <c r="W120" s="9">
        <f t="shared" si="1122"/>
        <v>-55250</v>
      </c>
      <c r="X120" s="9">
        <v>55392</v>
      </c>
      <c r="Y120" s="9">
        <v>29600</v>
      </c>
      <c r="Z120" s="73">
        <f t="shared" ref="Z120:Z123" si="1123">IF(T120=0,0,ROUND((T120+L120)/X120/12,2))</f>
        <v>-0.05</v>
      </c>
      <c r="AA120" s="73">
        <f t="shared" ref="AA120:AA123" si="1124">IF(U120=0,0,ROUND((U120+Q120)/Y120/12,2))</f>
        <v>-0.15</v>
      </c>
      <c r="AB120" s="73">
        <f>Z120+AA120</f>
        <v>-0.2</v>
      </c>
      <c r="AC120" s="73">
        <f t="shared" ref="AC120:AC123" si="1125">ROUND(Z120*0.65,2)</f>
        <v>-0.03</v>
      </c>
      <c r="AD120" s="73">
        <f t="shared" ref="AD120:AD123" si="1126">ROUND(AA120*0.65,2)</f>
        <v>-0.1</v>
      </c>
      <c r="AE120" s="46">
        <f>AC120+AD120</f>
        <v>-0.13</v>
      </c>
      <c r="AF120" s="40">
        <f>AG120+AN120</f>
        <v>0</v>
      </c>
      <c r="AG120" s="40">
        <f>AI120+AJ120+AK120+AL120+AM120</f>
        <v>0</v>
      </c>
      <c r="AH120" s="5"/>
      <c r="AI120" s="9"/>
      <c r="AJ120" s="9"/>
      <c r="AK120" s="9"/>
      <c r="AL120" s="9"/>
      <c r="AM120" s="9"/>
      <c r="AN120" s="40">
        <f>AO120+AP120+AQ120</f>
        <v>0</v>
      </c>
      <c r="AO120" s="9"/>
      <c r="AP120" s="9"/>
      <c r="AQ120" s="9"/>
      <c r="AR120" s="85">
        <f>((AL120+AK120+AJ120)-((V120)*-1))*-1</f>
        <v>22750</v>
      </c>
      <c r="AS120" s="85">
        <f>((AO120+AP120)-((W120)*-1))*-1</f>
        <v>55250</v>
      </c>
      <c r="AT120" s="9"/>
      <c r="AU120" s="9"/>
      <c r="AV120" s="90" t="e">
        <f t="shared" ref="AV120:AV123" si="1127">ROUND((AY120/AT120/10)+(AC120),2)*-1</f>
        <v>#DIV/0!</v>
      </c>
      <c r="AW120" s="90" t="e">
        <f t="shared" ref="AW120:AW123" si="1128">ROUND((AZ120/AU120/10)+AD120,2)*-1</f>
        <v>#DIV/0!</v>
      </c>
      <c r="AX120" s="90" t="e">
        <f>AV120+AW120</f>
        <v>#DIV/0!</v>
      </c>
      <c r="AY120" s="92">
        <f t="shared" ref="AY120:AY123" si="1129">AK120+AL120</f>
        <v>0</v>
      </c>
      <c r="AZ120" s="92">
        <f t="shared" ref="AZ120:AZ123" si="1130">AP120</f>
        <v>0</v>
      </c>
      <c r="BA120" s="93">
        <f>BB120+BI120</f>
        <v>0</v>
      </c>
      <c r="BB120" s="93">
        <f>BD120+BE120+BF120+BG120+BH120</f>
        <v>0</v>
      </c>
      <c r="BC120" s="94"/>
      <c r="BD120" s="85"/>
      <c r="BE120" s="85"/>
      <c r="BF120" s="85"/>
      <c r="BG120" s="85"/>
      <c r="BH120" s="85"/>
      <c r="BI120" s="93">
        <f>BJ120+BK120+BL120</f>
        <v>0</v>
      </c>
      <c r="BJ120" s="85"/>
      <c r="BK120" s="85"/>
      <c r="BL120" s="85"/>
      <c r="BM120" s="85">
        <f t="shared" ref="BM120:BM123" si="1131">(BE120+BF120+BG120)-(AJ120+AK120+AL120)</f>
        <v>0</v>
      </c>
      <c r="BN120" s="85">
        <f t="shared" ref="BN120:BN123" si="1132">(BJ120+BK120)-(AO120+AP120)</f>
        <v>0</v>
      </c>
      <c r="BO120" s="9"/>
      <c r="BP120" s="9"/>
      <c r="BQ120" s="90" t="e">
        <f t="shared" ref="BQ120:BQ123" si="1133">ROUND(((BF120+BG120)-(AK120+AL120))/BO120/10,2)*-1</f>
        <v>#DIV/0!</v>
      </c>
      <c r="BR120" s="90" t="e">
        <f t="shared" ref="BR120:BR123" si="1134">ROUND(((BK120-AP120)/BP120/10),2)*-1</f>
        <v>#DIV/0!</v>
      </c>
      <c r="BS120" s="90" t="e">
        <f>BQ120+BR120</f>
        <v>#DIV/0!</v>
      </c>
      <c r="BT120" s="93">
        <f>BU120+CB120</f>
        <v>0</v>
      </c>
      <c r="BU120" s="93">
        <f>BW120+BX120+BY120+BZ120+CA120</f>
        <v>0</v>
      </c>
      <c r="BV120" s="94"/>
      <c r="BW120" s="85"/>
      <c r="BX120" s="82"/>
      <c r="BY120" s="82"/>
      <c r="BZ120" s="82"/>
      <c r="CA120" s="82"/>
      <c r="CB120" s="80">
        <v>0</v>
      </c>
      <c r="CC120" s="82"/>
      <c r="CD120" s="82"/>
      <c r="CE120" s="82"/>
      <c r="CF120" s="85">
        <f t="shared" ref="CF120:CF123" si="1135">(BX120+BY120+BZ120)-(BE120+BF120+BG120)</f>
        <v>0</v>
      </c>
      <c r="CG120" s="85">
        <f t="shared" ref="CG120:CG123" si="1136">(CC120+CD120)-(BJ120+BK120)</f>
        <v>0</v>
      </c>
      <c r="CH120" s="9"/>
      <c r="CI120" s="9"/>
      <c r="CJ120" s="96" t="e">
        <f t="shared" ref="CJ120:CJ123" si="1137">ROUND(((BY120+BZ120)-(BF120+BG120))/CH120/10,2)*-1</f>
        <v>#DIV/0!</v>
      </c>
      <c r="CK120" s="96" t="e">
        <f t="shared" ref="CK120:CK123" si="1138">ROUND(((CD120-BK120)/CI120/10),2)*-1</f>
        <v>#DIV/0!</v>
      </c>
      <c r="CL120" s="96" t="e">
        <f>CJ120+CK120</f>
        <v>#DIV/0!</v>
      </c>
      <c r="CM120" s="93">
        <f>CN120+CU120</f>
        <v>0</v>
      </c>
      <c r="CN120" s="93">
        <f>CP120+CQ120+CR120+CS120+CT120</f>
        <v>0</v>
      </c>
      <c r="CO120" s="94"/>
      <c r="CP120" s="85"/>
      <c r="CQ120" s="85"/>
      <c r="CR120" s="85"/>
      <c r="CS120" s="85"/>
      <c r="CT120" s="85"/>
      <c r="CU120" s="93">
        <v>0</v>
      </c>
      <c r="CV120" s="85"/>
      <c r="CW120" s="85"/>
      <c r="CX120" s="85"/>
      <c r="CY120" s="85">
        <f t="shared" ref="CY120:CY123" si="1139">(CQ120+CR120+CS120)-(BX120+BY120+BZ120)</f>
        <v>0</v>
      </c>
      <c r="CZ120" s="85">
        <f t="shared" ref="CZ120:CZ123" si="1140">(CV120+CW120)-(CC120+CD120)</f>
        <v>0</v>
      </c>
      <c r="DA120" s="9">
        <v>56067</v>
      </c>
      <c r="DB120" s="9">
        <v>27130</v>
      </c>
      <c r="DC120" s="96">
        <f t="shared" ref="DC120" si="1141">ROUND(((CR120+CS120)-(BY120+BZ120))/DA120/10,2)*-1</f>
        <v>0</v>
      </c>
      <c r="DD120" s="96">
        <f t="shared" ref="DD120" si="1142">ROUND(((CW120-CD120)/DB120/10),2)*-1</f>
        <v>0</v>
      </c>
      <c r="DE120" s="96">
        <f>DC120+DD120</f>
        <v>0</v>
      </c>
      <c r="DF120" s="93">
        <f>DG120+DN120</f>
        <v>0</v>
      </c>
      <c r="DG120" s="93">
        <f>DI120+DJ120+DK120+DL120+DM120</f>
        <v>0</v>
      </c>
      <c r="DH120" s="94"/>
      <c r="DI120" s="85"/>
      <c r="DJ120" s="85"/>
      <c r="DK120" s="85"/>
      <c r="DL120" s="85"/>
      <c r="DM120" s="85"/>
      <c r="DN120" s="93">
        <f t="shared" ref="DN120:DN123" si="1143">DO120+DP120+DQ120</f>
        <v>0</v>
      </c>
      <c r="DO120" s="85"/>
      <c r="DP120" s="85"/>
      <c r="DQ120" s="85"/>
      <c r="DR120" s="85">
        <f t="shared" ref="DR120:DR123" si="1144">(DJ120+DK120+DL120)-(CQ120+CR120+CS120)</f>
        <v>0</v>
      </c>
      <c r="DS120" s="85">
        <f t="shared" ref="DS120:DS123" si="1145">(DO120+DP120)-(CV120+CW120)</f>
        <v>0</v>
      </c>
      <c r="DT120" s="9"/>
      <c r="DU120" s="9"/>
      <c r="DV120" s="96" t="e">
        <f t="shared" ref="DV120" si="1146">ROUND(((DK120+DL120)-(CR120+CS120))/DT120/10,2)*-1</f>
        <v>#DIV/0!</v>
      </c>
      <c r="DW120" s="96" t="e">
        <f t="shared" ref="DW120" si="1147">ROUND(((DP120-CW120)/DU120/10),2)*-1</f>
        <v>#DIV/0!</v>
      </c>
      <c r="DX120" s="96" t="e">
        <f>DV120+DW120</f>
        <v>#DIV/0!</v>
      </c>
      <c r="DY120" s="93">
        <f>DZ120+EG120</f>
        <v>0</v>
      </c>
      <c r="DZ120" s="93">
        <f>EB120+EC120+ED120+EE120+EF120</f>
        <v>0</v>
      </c>
      <c r="EA120" s="94"/>
      <c r="EB120" s="85"/>
      <c r="EC120" s="85"/>
      <c r="ED120" s="85"/>
      <c r="EE120" s="85"/>
      <c r="EF120" s="85"/>
      <c r="EG120" s="93">
        <v>0</v>
      </c>
      <c r="EH120" s="85"/>
      <c r="EI120" s="85"/>
      <c r="EJ120" s="85"/>
      <c r="EK120" s="85">
        <f t="shared" ref="EK120:EK123" si="1148">(EC120+ED120+EE120)-(DJ120+DK120+DL120)</f>
        <v>0</v>
      </c>
      <c r="EL120" s="85">
        <f t="shared" ref="EL120:EL123" si="1149">(EH120+EI120)-(DO120+DP120)</f>
        <v>0</v>
      </c>
      <c r="EM120" s="9"/>
      <c r="EN120" s="9"/>
      <c r="EO120" s="96" t="e">
        <f t="shared" ref="EO120" si="1150">ROUND(((ED120+EE120)-(DK120+DL120))/EM120/10,2)*-1</f>
        <v>#DIV/0!</v>
      </c>
      <c r="EP120" s="96" t="e">
        <f t="shared" ref="EP120" si="1151">ROUND(((EI120-DP120)/EN120/10),2)*-1</f>
        <v>#DIV/0!</v>
      </c>
      <c r="EQ120" s="96" t="e">
        <f>EO120+EP120</f>
        <v>#DIV/0!</v>
      </c>
    </row>
    <row r="121" spans="1:147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19">
        <v>3123</v>
      </c>
      <c r="F121" s="19" t="s">
        <v>109</v>
      </c>
      <c r="G121" s="19" t="s">
        <v>95</v>
      </c>
      <c r="H121" s="40">
        <f>I121+P121</f>
        <v>0</v>
      </c>
      <c r="I121" s="40">
        <f>K121+L121+M121+N121+O121</f>
        <v>0</v>
      </c>
      <c r="J121" s="5"/>
      <c r="K121" s="9"/>
      <c r="L121" s="9"/>
      <c r="M121" s="9"/>
      <c r="N121" s="9"/>
      <c r="O121" s="9"/>
      <c r="P121" s="40">
        <f>Q121+R121+S121</f>
        <v>0</v>
      </c>
      <c r="Q121" s="9"/>
      <c r="R121" s="9"/>
      <c r="S121" s="9"/>
      <c r="T121" s="68">
        <f>(L121+M121+N121)*-1</f>
        <v>0</v>
      </c>
      <c r="U121" s="68">
        <f>(Q121+R121)*-1</f>
        <v>0</v>
      </c>
      <c r="V121" s="9">
        <f t="shared" si="1122"/>
        <v>0</v>
      </c>
      <c r="W121" s="9">
        <f t="shared" si="1122"/>
        <v>0</v>
      </c>
      <c r="X121" s="45" t="s">
        <v>219</v>
      </c>
      <c r="Y121" s="45" t="s">
        <v>219</v>
      </c>
      <c r="Z121" s="73">
        <f t="shared" si="1123"/>
        <v>0</v>
      </c>
      <c r="AA121" s="73">
        <f t="shared" si="1124"/>
        <v>0</v>
      </c>
      <c r="AB121" s="73">
        <f>Z121+AA121</f>
        <v>0</v>
      </c>
      <c r="AC121" s="73">
        <f t="shared" si="1125"/>
        <v>0</v>
      </c>
      <c r="AD121" s="73">
        <f t="shared" si="1126"/>
        <v>0</v>
      </c>
      <c r="AE121" s="46">
        <f>AC121+AD121</f>
        <v>0</v>
      </c>
      <c r="AF121" s="40">
        <f>AG121+AN121</f>
        <v>0</v>
      </c>
      <c r="AG121" s="40">
        <f>AI121+AJ121+AK121+AL121+AM121</f>
        <v>0</v>
      </c>
      <c r="AH121" s="5"/>
      <c r="AI121" s="9"/>
      <c r="AJ121" s="9"/>
      <c r="AK121" s="9"/>
      <c r="AL121" s="9"/>
      <c r="AM121" s="9"/>
      <c r="AN121" s="40">
        <f>AO121+AP121+AQ121</f>
        <v>0</v>
      </c>
      <c r="AO121" s="9"/>
      <c r="AP121" s="9"/>
      <c r="AQ121" s="9"/>
      <c r="AR121" s="85">
        <f>((AL121+AK121+AJ121)-((V121)*-1))*-1</f>
        <v>0</v>
      </c>
      <c r="AS121" s="85">
        <f>((AO121+AP121)-((W121)*-1))*-1</f>
        <v>0</v>
      </c>
      <c r="AT121" s="45" t="s">
        <v>219</v>
      </c>
      <c r="AU121" s="45" t="s">
        <v>219</v>
      </c>
      <c r="AV121" s="90">
        <v>0</v>
      </c>
      <c r="AW121" s="90">
        <v>0</v>
      </c>
      <c r="AX121" s="90">
        <f>AV121+AW121</f>
        <v>0</v>
      </c>
      <c r="AY121" s="92">
        <f t="shared" si="1129"/>
        <v>0</v>
      </c>
      <c r="AZ121" s="92">
        <f t="shared" si="1130"/>
        <v>0</v>
      </c>
      <c r="BA121" s="93">
        <f>BB121+BI121</f>
        <v>0</v>
      </c>
      <c r="BB121" s="93">
        <f>BD121+BE121+BF121+BG121+BH121</f>
        <v>0</v>
      </c>
      <c r="BC121" s="94"/>
      <c r="BD121" s="85"/>
      <c r="BE121" s="85"/>
      <c r="BF121" s="85"/>
      <c r="BG121" s="85"/>
      <c r="BH121" s="85"/>
      <c r="BI121" s="93">
        <f>BJ121+BK121+BL121</f>
        <v>0</v>
      </c>
      <c r="BJ121" s="85"/>
      <c r="BK121" s="85"/>
      <c r="BL121" s="85"/>
      <c r="BM121" s="85">
        <f t="shared" si="1131"/>
        <v>0</v>
      </c>
      <c r="BN121" s="85">
        <f t="shared" si="1132"/>
        <v>0</v>
      </c>
      <c r="BO121" s="45" t="s">
        <v>219</v>
      </c>
      <c r="BP121" s="45" t="s">
        <v>219</v>
      </c>
      <c r="BQ121" s="90">
        <v>0</v>
      </c>
      <c r="BR121" s="90">
        <v>0</v>
      </c>
      <c r="BS121" s="90">
        <f>BQ121+BR121</f>
        <v>0</v>
      </c>
      <c r="BT121" s="93">
        <f>BU121+CB121</f>
        <v>0</v>
      </c>
      <c r="BU121" s="93">
        <f>BW121+BX121+BY121+BZ121+CA121</f>
        <v>0</v>
      </c>
      <c r="BV121" s="81"/>
      <c r="BW121" s="82"/>
      <c r="BX121" s="82"/>
      <c r="BY121" s="82"/>
      <c r="BZ121" s="82"/>
      <c r="CA121" s="82"/>
      <c r="CB121" s="80">
        <v>0</v>
      </c>
      <c r="CC121" s="82"/>
      <c r="CD121" s="82"/>
      <c r="CE121" s="82"/>
      <c r="CF121" s="85">
        <f t="shared" si="1135"/>
        <v>0</v>
      </c>
      <c r="CG121" s="85">
        <f t="shared" si="1136"/>
        <v>0</v>
      </c>
      <c r="CH121" s="45" t="s">
        <v>219</v>
      </c>
      <c r="CI121" s="45" t="s">
        <v>219</v>
      </c>
      <c r="CJ121" s="96">
        <v>0</v>
      </c>
      <c r="CK121" s="96">
        <v>0</v>
      </c>
      <c r="CL121" s="96">
        <f>CJ121+CK121</f>
        <v>0</v>
      </c>
      <c r="CM121" s="93">
        <f>CN121+CU121</f>
        <v>0</v>
      </c>
      <c r="CN121" s="93">
        <f>CP121+CQ121+CR121+CS121+CT121</f>
        <v>0</v>
      </c>
      <c r="CO121" s="94"/>
      <c r="CP121" s="85"/>
      <c r="CQ121" s="85"/>
      <c r="CR121" s="85"/>
      <c r="CS121" s="85"/>
      <c r="CT121" s="85"/>
      <c r="CU121" s="93">
        <v>0</v>
      </c>
      <c r="CV121" s="85"/>
      <c r="CW121" s="85"/>
      <c r="CX121" s="85"/>
      <c r="CY121" s="85">
        <f t="shared" si="1139"/>
        <v>0</v>
      </c>
      <c r="CZ121" s="85">
        <f t="shared" si="1140"/>
        <v>0</v>
      </c>
      <c r="DA121" s="45" t="s">
        <v>219</v>
      </c>
      <c r="DB121" s="45" t="s">
        <v>219</v>
      </c>
      <c r="DC121" s="96">
        <v>0</v>
      </c>
      <c r="DD121" s="96">
        <v>0</v>
      </c>
      <c r="DE121" s="96">
        <f>DC121+DD121</f>
        <v>0</v>
      </c>
      <c r="DF121" s="93">
        <f>DG121+DN121</f>
        <v>0</v>
      </c>
      <c r="DG121" s="93">
        <f>DI121+DJ121+DK121+DL121+DM121</f>
        <v>0</v>
      </c>
      <c r="DH121" s="94"/>
      <c r="DI121" s="85"/>
      <c r="DJ121" s="85"/>
      <c r="DK121" s="85"/>
      <c r="DL121" s="85"/>
      <c r="DM121" s="85"/>
      <c r="DN121" s="93">
        <f t="shared" si="1143"/>
        <v>0</v>
      </c>
      <c r="DO121" s="85"/>
      <c r="DP121" s="85"/>
      <c r="DQ121" s="85"/>
      <c r="DR121" s="85">
        <f t="shared" si="1144"/>
        <v>0</v>
      </c>
      <c r="DS121" s="85">
        <f t="shared" si="1145"/>
        <v>0</v>
      </c>
      <c r="DT121" s="45" t="s">
        <v>219</v>
      </c>
      <c r="DU121" s="45" t="s">
        <v>219</v>
      </c>
      <c r="DV121" s="96">
        <v>0</v>
      </c>
      <c r="DW121" s="96">
        <v>0</v>
      </c>
      <c r="DX121" s="96">
        <f>DV121+DW121</f>
        <v>0</v>
      </c>
      <c r="DY121" s="93">
        <f>DZ121+EG121</f>
        <v>0</v>
      </c>
      <c r="DZ121" s="93">
        <f>EB121+EC121+ED121+EE121+EF121</f>
        <v>0</v>
      </c>
      <c r="EA121" s="94"/>
      <c r="EB121" s="85"/>
      <c r="EC121" s="85"/>
      <c r="ED121" s="85"/>
      <c r="EE121" s="85"/>
      <c r="EF121" s="85"/>
      <c r="EG121" s="93">
        <v>0</v>
      </c>
      <c r="EH121" s="85"/>
      <c r="EI121" s="85"/>
      <c r="EJ121" s="85"/>
      <c r="EK121" s="85">
        <f t="shared" si="1148"/>
        <v>0</v>
      </c>
      <c r="EL121" s="85">
        <f t="shared" si="1149"/>
        <v>0</v>
      </c>
      <c r="EM121" s="45" t="s">
        <v>219</v>
      </c>
      <c r="EN121" s="45" t="s">
        <v>219</v>
      </c>
      <c r="EO121" s="96">
        <v>0</v>
      </c>
      <c r="EP121" s="96">
        <v>0</v>
      </c>
      <c r="EQ121" s="96">
        <f>EO121+EP121</f>
        <v>0</v>
      </c>
    </row>
    <row r="122" spans="1:147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7" t="s">
        <v>95</v>
      </c>
      <c r="H122" s="40">
        <f>I122+P122</f>
        <v>0</v>
      </c>
      <c r="I122" s="40">
        <f>K122+L122+M122+N122+O122</f>
        <v>0</v>
      </c>
      <c r="J122" s="5"/>
      <c r="K122" s="9"/>
      <c r="L122" s="9"/>
      <c r="M122" s="9"/>
      <c r="N122" s="9"/>
      <c r="O122" s="9"/>
      <c r="P122" s="40">
        <f>Q122+R122+S122</f>
        <v>0</v>
      </c>
      <c r="Q122" s="9"/>
      <c r="R122" s="9"/>
      <c r="S122" s="9"/>
      <c r="T122" s="68">
        <f>(L122+M122+N122)*-1</f>
        <v>0</v>
      </c>
      <c r="U122" s="68">
        <f>(Q122+R122)*-1</f>
        <v>0</v>
      </c>
      <c r="V122" s="9">
        <f t="shared" si="1122"/>
        <v>0</v>
      </c>
      <c r="W122" s="9">
        <f t="shared" si="1122"/>
        <v>0</v>
      </c>
      <c r="X122" s="45" t="s">
        <v>219</v>
      </c>
      <c r="Y122" s="9">
        <v>25931</v>
      </c>
      <c r="Z122" s="73">
        <f t="shared" si="1123"/>
        <v>0</v>
      </c>
      <c r="AA122" s="73">
        <f t="shared" si="1124"/>
        <v>0</v>
      </c>
      <c r="AB122" s="73">
        <f>Z122+AA122</f>
        <v>0</v>
      </c>
      <c r="AC122" s="73">
        <f t="shared" si="1125"/>
        <v>0</v>
      </c>
      <c r="AD122" s="73">
        <f t="shared" si="1126"/>
        <v>0</v>
      </c>
      <c r="AE122" s="46">
        <f>AC122+AD122</f>
        <v>0</v>
      </c>
      <c r="AF122" s="40">
        <f>AG122+AN122</f>
        <v>0</v>
      </c>
      <c r="AG122" s="40">
        <f>AI122+AJ122+AK122+AL122+AM122</f>
        <v>0</v>
      </c>
      <c r="AH122" s="5"/>
      <c r="AI122" s="9"/>
      <c r="AJ122" s="9"/>
      <c r="AK122" s="9"/>
      <c r="AL122" s="9"/>
      <c r="AM122" s="9"/>
      <c r="AN122" s="40">
        <f>AO122+AP122+AQ122</f>
        <v>0</v>
      </c>
      <c r="AO122" s="9"/>
      <c r="AP122" s="9"/>
      <c r="AQ122" s="9"/>
      <c r="AR122" s="85">
        <f>((AL122+AK122+AJ122)-((V122)*-1))*-1</f>
        <v>0</v>
      </c>
      <c r="AS122" s="85">
        <f>((AO122+AP122)-((W122)*-1))*-1</f>
        <v>0</v>
      </c>
      <c r="AT122" s="45" t="s">
        <v>219</v>
      </c>
      <c r="AU122" s="9"/>
      <c r="AV122" s="90">
        <v>0</v>
      </c>
      <c r="AW122" s="90" t="e">
        <f t="shared" si="1128"/>
        <v>#DIV/0!</v>
      </c>
      <c r="AX122" s="90" t="e">
        <f>AV122+AW122</f>
        <v>#DIV/0!</v>
      </c>
      <c r="AY122" s="92">
        <f t="shared" si="1129"/>
        <v>0</v>
      </c>
      <c r="AZ122" s="92">
        <f t="shared" si="1130"/>
        <v>0</v>
      </c>
      <c r="BA122" s="93">
        <f>BB122+BI122</f>
        <v>0</v>
      </c>
      <c r="BB122" s="93">
        <f>BD122+BE122+BF122+BG122+BH122</f>
        <v>0</v>
      </c>
      <c r="BC122" s="94"/>
      <c r="BD122" s="85"/>
      <c r="BE122" s="85"/>
      <c r="BF122" s="85"/>
      <c r="BG122" s="85"/>
      <c r="BH122" s="85"/>
      <c r="BI122" s="93">
        <f>BJ122+BK122+BL122</f>
        <v>0</v>
      </c>
      <c r="BJ122" s="85"/>
      <c r="BK122" s="85"/>
      <c r="BL122" s="85"/>
      <c r="BM122" s="85">
        <f t="shared" si="1131"/>
        <v>0</v>
      </c>
      <c r="BN122" s="85">
        <f t="shared" si="1132"/>
        <v>0</v>
      </c>
      <c r="BO122" s="45" t="s">
        <v>219</v>
      </c>
      <c r="BP122" s="9"/>
      <c r="BQ122" s="90">
        <v>0</v>
      </c>
      <c r="BR122" s="90" t="e">
        <f t="shared" si="1134"/>
        <v>#DIV/0!</v>
      </c>
      <c r="BS122" s="90" t="e">
        <f>BQ122+BR122</f>
        <v>#DIV/0!</v>
      </c>
      <c r="BT122" s="93">
        <f>BU122+CB122</f>
        <v>100700</v>
      </c>
      <c r="BU122" s="93">
        <f>BW122+BX122+BY122+BZ122+CA122</f>
        <v>0</v>
      </c>
      <c r="BV122" s="81"/>
      <c r="BW122" s="82"/>
      <c r="BX122" s="82"/>
      <c r="BY122" s="82"/>
      <c r="BZ122" s="82"/>
      <c r="CA122" s="82"/>
      <c r="CB122" s="80">
        <v>100700</v>
      </c>
      <c r="CC122" s="82"/>
      <c r="CD122" s="82"/>
      <c r="CE122" s="82"/>
      <c r="CF122" s="85">
        <f t="shared" si="1135"/>
        <v>0</v>
      </c>
      <c r="CG122" s="85">
        <f t="shared" si="1136"/>
        <v>0</v>
      </c>
      <c r="CH122" s="45" t="s">
        <v>219</v>
      </c>
      <c r="CI122" s="9"/>
      <c r="CJ122" s="96">
        <v>0</v>
      </c>
      <c r="CK122" s="96" t="e">
        <f t="shared" si="1138"/>
        <v>#DIV/0!</v>
      </c>
      <c r="CL122" s="96" t="e">
        <f>CJ122+CK122</f>
        <v>#DIV/0!</v>
      </c>
      <c r="CM122" s="93">
        <f>CN122+CU122</f>
        <v>100700</v>
      </c>
      <c r="CN122" s="93">
        <f>CP122+CQ122+CR122+CS122+CT122</f>
        <v>0</v>
      </c>
      <c r="CO122" s="94"/>
      <c r="CP122" s="85"/>
      <c r="CQ122" s="85"/>
      <c r="CR122" s="85"/>
      <c r="CS122" s="85"/>
      <c r="CT122" s="85"/>
      <c r="CU122" s="93">
        <v>100700</v>
      </c>
      <c r="CV122" s="85"/>
      <c r="CW122" s="85"/>
      <c r="CX122" s="85"/>
      <c r="CY122" s="85">
        <f t="shared" si="1139"/>
        <v>0</v>
      </c>
      <c r="CZ122" s="85">
        <f t="shared" si="1140"/>
        <v>0</v>
      </c>
      <c r="DA122" s="45" t="s">
        <v>219</v>
      </c>
      <c r="DB122" s="9">
        <v>26460</v>
      </c>
      <c r="DC122" s="96">
        <v>0</v>
      </c>
      <c r="DD122" s="96">
        <f t="shared" ref="DD122:DD123" si="1152">ROUND(((CW122-CD122)/DB122/10),2)*-1</f>
        <v>0</v>
      </c>
      <c r="DE122" s="96">
        <f>DC122+DD122</f>
        <v>0</v>
      </c>
      <c r="DF122" s="93">
        <f>DG122+DN122</f>
        <v>0</v>
      </c>
      <c r="DG122" s="93">
        <f>DI122+DJ122+DK122+DL122+DM122</f>
        <v>0</v>
      </c>
      <c r="DH122" s="94"/>
      <c r="DI122" s="85"/>
      <c r="DJ122" s="85"/>
      <c r="DK122" s="85"/>
      <c r="DL122" s="85"/>
      <c r="DM122" s="85"/>
      <c r="DN122" s="93">
        <f t="shared" si="1143"/>
        <v>0</v>
      </c>
      <c r="DO122" s="85"/>
      <c r="DP122" s="85"/>
      <c r="DQ122" s="85"/>
      <c r="DR122" s="85">
        <f t="shared" si="1144"/>
        <v>0</v>
      </c>
      <c r="DS122" s="85">
        <f t="shared" si="1145"/>
        <v>0</v>
      </c>
      <c r="DT122" s="45" t="s">
        <v>219</v>
      </c>
      <c r="DU122" s="9"/>
      <c r="DV122" s="96">
        <v>0</v>
      </c>
      <c r="DW122" s="96" t="e">
        <f t="shared" ref="DW122:DW123" si="1153">ROUND(((DP122-CW122)/DU122/10),2)*-1</f>
        <v>#DIV/0!</v>
      </c>
      <c r="DX122" s="96" t="e">
        <f>DV122+DW122</f>
        <v>#DIV/0!</v>
      </c>
      <c r="DY122" s="93">
        <f>DZ122+EG122</f>
        <v>0</v>
      </c>
      <c r="DZ122" s="93">
        <f>EB122+EC122+ED122+EE122+EF122</f>
        <v>0</v>
      </c>
      <c r="EA122" s="94"/>
      <c r="EB122" s="85"/>
      <c r="EC122" s="85"/>
      <c r="ED122" s="85"/>
      <c r="EE122" s="85"/>
      <c r="EF122" s="85"/>
      <c r="EG122" s="93">
        <v>0</v>
      </c>
      <c r="EH122" s="85"/>
      <c r="EI122" s="85"/>
      <c r="EJ122" s="85"/>
      <c r="EK122" s="85">
        <f t="shared" si="1148"/>
        <v>0</v>
      </c>
      <c r="EL122" s="85">
        <f t="shared" si="1149"/>
        <v>0</v>
      </c>
      <c r="EM122" s="45" t="s">
        <v>219</v>
      </c>
      <c r="EN122" s="9"/>
      <c r="EO122" s="96">
        <v>0</v>
      </c>
      <c r="EP122" s="96" t="e">
        <f t="shared" ref="EP122:EP123" si="1154">ROUND(((EI122-DP122)/EN122/10),2)*-1</f>
        <v>#DIV/0!</v>
      </c>
      <c r="EQ122" s="96" t="e">
        <f>EO122+EP122</f>
        <v>#DIV/0!</v>
      </c>
    </row>
    <row r="123" spans="1:147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7" t="s">
        <v>95</v>
      </c>
      <c r="H123" s="40">
        <f>I123+P123</f>
        <v>497000</v>
      </c>
      <c r="I123" s="40">
        <f>K123+L123+M123+N123+O123</f>
        <v>480000</v>
      </c>
      <c r="J123" s="5"/>
      <c r="K123" s="9"/>
      <c r="L123" s="9"/>
      <c r="M123" s="9">
        <v>480000</v>
      </c>
      <c r="N123" s="9"/>
      <c r="O123" s="9"/>
      <c r="P123" s="40">
        <f>Q123+R123+S123</f>
        <v>17000</v>
      </c>
      <c r="Q123" s="9">
        <v>17000</v>
      </c>
      <c r="R123" s="9"/>
      <c r="S123" s="9"/>
      <c r="T123" s="68">
        <f>(L123+M123+N123)*-1</f>
        <v>-480000</v>
      </c>
      <c r="U123" s="68">
        <f>(Q123+R123)*-1</f>
        <v>-17000</v>
      </c>
      <c r="V123" s="9">
        <f t="shared" si="1122"/>
        <v>-312000</v>
      </c>
      <c r="W123" s="9">
        <f t="shared" si="1122"/>
        <v>-11050</v>
      </c>
      <c r="X123" s="9">
        <v>41481</v>
      </c>
      <c r="Y123" s="9">
        <v>23391</v>
      </c>
      <c r="Z123" s="73">
        <f t="shared" si="1123"/>
        <v>-0.96</v>
      </c>
      <c r="AA123" s="73">
        <f t="shared" si="1124"/>
        <v>0</v>
      </c>
      <c r="AB123" s="73">
        <f>Z123+AA123</f>
        <v>-0.96</v>
      </c>
      <c r="AC123" s="73">
        <f t="shared" si="1125"/>
        <v>-0.62</v>
      </c>
      <c r="AD123" s="73">
        <f t="shared" si="1126"/>
        <v>0</v>
      </c>
      <c r="AE123" s="46">
        <f>AC123+AD123</f>
        <v>-0.62</v>
      </c>
      <c r="AF123" s="40">
        <f>AG123+AN123</f>
        <v>0</v>
      </c>
      <c r="AG123" s="40">
        <f>AI123+AJ123+AK123+AL123+AM123</f>
        <v>0</v>
      </c>
      <c r="AH123" s="5"/>
      <c r="AI123" s="9"/>
      <c r="AJ123" s="9"/>
      <c r="AK123" s="9"/>
      <c r="AL123" s="9"/>
      <c r="AM123" s="9"/>
      <c r="AN123" s="40">
        <f>AO123+AP123+AQ123</f>
        <v>0</v>
      </c>
      <c r="AO123" s="9"/>
      <c r="AP123" s="9"/>
      <c r="AQ123" s="9"/>
      <c r="AR123" s="85">
        <f>((AL123+AK123+AJ123)-((V123)*-1))*-1</f>
        <v>312000</v>
      </c>
      <c r="AS123" s="85">
        <f>((AO123+AP123)-((W123)*-1))*-1</f>
        <v>11050</v>
      </c>
      <c r="AT123" s="9"/>
      <c r="AU123" s="9"/>
      <c r="AV123" s="90" t="e">
        <f t="shared" si="1127"/>
        <v>#DIV/0!</v>
      </c>
      <c r="AW123" s="90" t="e">
        <f t="shared" si="1128"/>
        <v>#DIV/0!</v>
      </c>
      <c r="AX123" s="90" t="e">
        <f>AV123+AW123</f>
        <v>#DIV/0!</v>
      </c>
      <c r="AY123" s="92">
        <f t="shared" si="1129"/>
        <v>0</v>
      </c>
      <c r="AZ123" s="92">
        <f t="shared" si="1130"/>
        <v>0</v>
      </c>
      <c r="BA123" s="93">
        <f>BB123+BI123</f>
        <v>0</v>
      </c>
      <c r="BB123" s="93">
        <f>BD123+BE123+BF123+BG123+BH123</f>
        <v>0</v>
      </c>
      <c r="BC123" s="94"/>
      <c r="BD123" s="85"/>
      <c r="BE123" s="85"/>
      <c r="BF123" s="85"/>
      <c r="BG123" s="85"/>
      <c r="BH123" s="85"/>
      <c r="BI123" s="93">
        <f>BJ123+BK123+BL123</f>
        <v>0</v>
      </c>
      <c r="BJ123" s="85"/>
      <c r="BK123" s="85"/>
      <c r="BL123" s="85"/>
      <c r="BM123" s="85">
        <f t="shared" si="1131"/>
        <v>0</v>
      </c>
      <c r="BN123" s="85">
        <f t="shared" si="1132"/>
        <v>0</v>
      </c>
      <c r="BO123" s="9"/>
      <c r="BP123" s="9"/>
      <c r="BQ123" s="90" t="e">
        <f t="shared" si="1133"/>
        <v>#DIV/0!</v>
      </c>
      <c r="BR123" s="90" t="e">
        <f t="shared" si="1134"/>
        <v>#DIV/0!</v>
      </c>
      <c r="BS123" s="90" t="e">
        <f>BQ123+BR123</f>
        <v>#DIV/0!</v>
      </c>
      <c r="BT123" s="93">
        <f>BU123+CB123</f>
        <v>0</v>
      </c>
      <c r="BU123" s="93">
        <f>BW123+BX123+BY123+BZ123+CA123</f>
        <v>0</v>
      </c>
      <c r="BV123" s="81"/>
      <c r="BW123" s="82"/>
      <c r="BX123" s="82"/>
      <c r="BY123" s="82"/>
      <c r="BZ123" s="82"/>
      <c r="CA123" s="82"/>
      <c r="CB123" s="80">
        <v>0</v>
      </c>
      <c r="CC123" s="82"/>
      <c r="CD123" s="82"/>
      <c r="CE123" s="82"/>
      <c r="CF123" s="85">
        <f t="shared" si="1135"/>
        <v>0</v>
      </c>
      <c r="CG123" s="85">
        <f t="shared" si="1136"/>
        <v>0</v>
      </c>
      <c r="CH123" s="9"/>
      <c r="CI123" s="9"/>
      <c r="CJ123" s="96" t="e">
        <f t="shared" si="1137"/>
        <v>#DIV/0!</v>
      </c>
      <c r="CK123" s="96" t="e">
        <f t="shared" si="1138"/>
        <v>#DIV/0!</v>
      </c>
      <c r="CL123" s="96" t="e">
        <f>CJ123+CK123</f>
        <v>#DIV/0!</v>
      </c>
      <c r="CM123" s="93">
        <f>CN123+CU123</f>
        <v>0</v>
      </c>
      <c r="CN123" s="93">
        <f>CP123+CQ123+CR123+CS123+CT123</f>
        <v>0</v>
      </c>
      <c r="CO123" s="94"/>
      <c r="CP123" s="85"/>
      <c r="CQ123" s="85"/>
      <c r="CR123" s="85"/>
      <c r="CS123" s="85"/>
      <c r="CT123" s="85"/>
      <c r="CU123" s="93">
        <v>0</v>
      </c>
      <c r="CV123" s="85"/>
      <c r="CW123" s="85"/>
      <c r="CX123" s="85"/>
      <c r="CY123" s="85">
        <f t="shared" si="1139"/>
        <v>0</v>
      </c>
      <c r="CZ123" s="85">
        <f t="shared" si="1140"/>
        <v>0</v>
      </c>
      <c r="DA123" s="9">
        <v>42328</v>
      </c>
      <c r="DB123" s="9">
        <v>23868</v>
      </c>
      <c r="DC123" s="96">
        <f t="shared" ref="DC123" si="1155">ROUND(((CR123+CS123)-(BY123+BZ123))/DA123/10,2)*-1</f>
        <v>0</v>
      </c>
      <c r="DD123" s="96">
        <f t="shared" si="1152"/>
        <v>0</v>
      </c>
      <c r="DE123" s="96">
        <f>DC123+DD123</f>
        <v>0</v>
      </c>
      <c r="DF123" s="93">
        <f>DG123+DN123</f>
        <v>0</v>
      </c>
      <c r="DG123" s="93">
        <f>DI123+DJ123+DK123+DL123+DM123</f>
        <v>0</v>
      </c>
      <c r="DH123" s="94"/>
      <c r="DI123" s="85"/>
      <c r="DJ123" s="85"/>
      <c r="DK123" s="85"/>
      <c r="DL123" s="85"/>
      <c r="DM123" s="85"/>
      <c r="DN123" s="93">
        <f t="shared" si="1143"/>
        <v>0</v>
      </c>
      <c r="DO123" s="85"/>
      <c r="DP123" s="85"/>
      <c r="DQ123" s="85"/>
      <c r="DR123" s="85">
        <f t="shared" si="1144"/>
        <v>0</v>
      </c>
      <c r="DS123" s="85">
        <f t="shared" si="1145"/>
        <v>0</v>
      </c>
      <c r="DT123" s="9"/>
      <c r="DU123" s="9"/>
      <c r="DV123" s="96" t="e">
        <f t="shared" ref="DV123" si="1156">ROUND(((DK123+DL123)-(CR123+CS123))/DT123/10,2)*-1</f>
        <v>#DIV/0!</v>
      </c>
      <c r="DW123" s="96" t="e">
        <f t="shared" si="1153"/>
        <v>#DIV/0!</v>
      </c>
      <c r="DX123" s="96" t="e">
        <f>DV123+DW123</f>
        <v>#DIV/0!</v>
      </c>
      <c r="DY123" s="93">
        <f>DZ123+EG123</f>
        <v>0</v>
      </c>
      <c r="DZ123" s="93">
        <f>EB123+EC123+ED123+EE123+EF123</f>
        <v>0</v>
      </c>
      <c r="EA123" s="94"/>
      <c r="EB123" s="85"/>
      <c r="EC123" s="85"/>
      <c r="ED123" s="85"/>
      <c r="EE123" s="85"/>
      <c r="EF123" s="85"/>
      <c r="EG123" s="93">
        <v>0</v>
      </c>
      <c r="EH123" s="85"/>
      <c r="EI123" s="85"/>
      <c r="EJ123" s="85"/>
      <c r="EK123" s="85">
        <f t="shared" si="1148"/>
        <v>0</v>
      </c>
      <c r="EL123" s="85">
        <f t="shared" si="1149"/>
        <v>0</v>
      </c>
      <c r="EM123" s="9"/>
      <c r="EN123" s="9"/>
      <c r="EO123" s="96" t="e">
        <f t="shared" ref="EO123" si="1157">ROUND(((ED123+EE123)-(DK123+DL123))/EM123/10,2)*-1</f>
        <v>#DIV/0!</v>
      </c>
      <c r="EP123" s="96" t="e">
        <f t="shared" si="1154"/>
        <v>#DIV/0!</v>
      </c>
      <c r="EQ123" s="96" t="e">
        <f>EO123+EP123</f>
        <v>#DIV/0!</v>
      </c>
    </row>
    <row r="124" spans="1:147" x14ac:dyDescent="0.25">
      <c r="A124" s="29"/>
      <c r="B124" s="30"/>
      <c r="C124" s="31"/>
      <c r="D124" s="32" t="s">
        <v>169</v>
      </c>
      <c r="E124" s="30"/>
      <c r="F124" s="30"/>
      <c r="G124" s="31"/>
      <c r="H124" s="33">
        <f t="shared" ref="H124:AE124" si="1158">SUBTOTAL(9,H120:H123)</f>
        <v>696080</v>
      </c>
      <c r="I124" s="33">
        <f t="shared" si="1158"/>
        <v>594080</v>
      </c>
      <c r="J124" s="33">
        <f t="shared" si="1158"/>
        <v>3</v>
      </c>
      <c r="K124" s="33">
        <f t="shared" si="1158"/>
        <v>79080</v>
      </c>
      <c r="L124" s="33">
        <f t="shared" si="1158"/>
        <v>0</v>
      </c>
      <c r="M124" s="33">
        <f t="shared" si="1158"/>
        <v>515000</v>
      </c>
      <c r="N124" s="33">
        <f t="shared" si="1158"/>
        <v>0</v>
      </c>
      <c r="O124" s="33">
        <f t="shared" si="1158"/>
        <v>0</v>
      </c>
      <c r="P124" s="33">
        <f t="shared" si="1158"/>
        <v>102000</v>
      </c>
      <c r="Q124" s="33">
        <f t="shared" si="1158"/>
        <v>47000</v>
      </c>
      <c r="R124" s="33">
        <f t="shared" si="1158"/>
        <v>55000</v>
      </c>
      <c r="S124" s="33">
        <f t="shared" si="1158"/>
        <v>0</v>
      </c>
      <c r="T124" s="33">
        <f t="shared" si="1158"/>
        <v>-515000</v>
      </c>
      <c r="U124" s="33">
        <f t="shared" si="1158"/>
        <v>-102000</v>
      </c>
      <c r="V124" s="33">
        <f t="shared" si="1158"/>
        <v>-334750</v>
      </c>
      <c r="W124" s="33">
        <f t="shared" si="1158"/>
        <v>-66300</v>
      </c>
      <c r="X124" s="33">
        <f t="shared" si="1158"/>
        <v>96873</v>
      </c>
      <c r="Y124" s="33">
        <f t="shared" si="1158"/>
        <v>78922</v>
      </c>
      <c r="Z124" s="47">
        <f t="shared" si="1158"/>
        <v>-1.01</v>
      </c>
      <c r="AA124" s="47">
        <f t="shared" si="1158"/>
        <v>-0.15</v>
      </c>
      <c r="AB124" s="47">
        <f t="shared" si="1158"/>
        <v>-1.1599999999999999</v>
      </c>
      <c r="AC124" s="47">
        <f t="shared" si="1158"/>
        <v>-0.65</v>
      </c>
      <c r="AD124" s="47">
        <f t="shared" si="1158"/>
        <v>-0.1</v>
      </c>
      <c r="AE124" s="47">
        <f t="shared" si="1158"/>
        <v>-0.75</v>
      </c>
      <c r="AF124" s="33">
        <f t="shared" ref="AF124:AX124" si="1159">SUBTOTAL(9,AF120:AF123)</f>
        <v>0</v>
      </c>
      <c r="AG124" s="33">
        <f t="shared" si="1159"/>
        <v>0</v>
      </c>
      <c r="AH124" s="33">
        <f t="shared" si="1159"/>
        <v>0</v>
      </c>
      <c r="AI124" s="33">
        <f t="shared" si="1159"/>
        <v>0</v>
      </c>
      <c r="AJ124" s="33">
        <f t="shared" si="1159"/>
        <v>0</v>
      </c>
      <c r="AK124" s="33">
        <f t="shared" si="1159"/>
        <v>0</v>
      </c>
      <c r="AL124" s="33">
        <f t="shared" si="1159"/>
        <v>0</v>
      </c>
      <c r="AM124" s="33">
        <f t="shared" si="1159"/>
        <v>0</v>
      </c>
      <c r="AN124" s="33">
        <f t="shared" si="1159"/>
        <v>0</v>
      </c>
      <c r="AO124" s="33">
        <f t="shared" si="1159"/>
        <v>0</v>
      </c>
      <c r="AP124" s="33">
        <f t="shared" si="1159"/>
        <v>0</v>
      </c>
      <c r="AQ124" s="33">
        <f t="shared" si="1159"/>
        <v>0</v>
      </c>
      <c r="AR124" s="33">
        <f t="shared" si="1159"/>
        <v>334750</v>
      </c>
      <c r="AS124" s="33">
        <f t="shared" si="1159"/>
        <v>66300</v>
      </c>
      <c r="AT124" s="33">
        <f t="shared" si="1159"/>
        <v>0</v>
      </c>
      <c r="AU124" s="33">
        <f t="shared" si="1159"/>
        <v>0</v>
      </c>
      <c r="AV124" s="47" t="e">
        <f t="shared" si="1159"/>
        <v>#DIV/0!</v>
      </c>
      <c r="AW124" s="47" t="e">
        <f t="shared" si="1159"/>
        <v>#DIV/0!</v>
      </c>
      <c r="AX124" s="47" t="e">
        <f t="shared" si="1159"/>
        <v>#DIV/0!</v>
      </c>
      <c r="AY124"/>
      <c r="AZ124"/>
      <c r="BA124" s="33">
        <f t="shared" ref="BA124:BS124" si="1160">SUBTOTAL(9,BA120:BA123)</f>
        <v>0</v>
      </c>
      <c r="BB124" s="33">
        <f t="shared" si="1160"/>
        <v>0</v>
      </c>
      <c r="BC124" s="33">
        <f t="shared" si="1160"/>
        <v>0</v>
      </c>
      <c r="BD124" s="33">
        <f t="shared" si="1160"/>
        <v>0</v>
      </c>
      <c r="BE124" s="33">
        <f t="shared" si="1160"/>
        <v>0</v>
      </c>
      <c r="BF124" s="33">
        <f t="shared" si="1160"/>
        <v>0</v>
      </c>
      <c r="BG124" s="33">
        <f t="shared" si="1160"/>
        <v>0</v>
      </c>
      <c r="BH124" s="33">
        <f t="shared" si="1160"/>
        <v>0</v>
      </c>
      <c r="BI124" s="33">
        <f t="shared" si="1160"/>
        <v>0</v>
      </c>
      <c r="BJ124" s="33">
        <f t="shared" si="1160"/>
        <v>0</v>
      </c>
      <c r="BK124" s="33">
        <f t="shared" si="1160"/>
        <v>0</v>
      </c>
      <c r="BL124" s="33">
        <f t="shared" si="1160"/>
        <v>0</v>
      </c>
      <c r="BM124" s="33">
        <f t="shared" si="1160"/>
        <v>0</v>
      </c>
      <c r="BN124" s="33">
        <f t="shared" si="1160"/>
        <v>0</v>
      </c>
      <c r="BO124" s="33">
        <f t="shared" si="1160"/>
        <v>0</v>
      </c>
      <c r="BP124" s="33">
        <f t="shared" si="1160"/>
        <v>0</v>
      </c>
      <c r="BQ124" s="47" t="e">
        <f t="shared" si="1160"/>
        <v>#DIV/0!</v>
      </c>
      <c r="BR124" s="47" t="e">
        <f t="shared" si="1160"/>
        <v>#DIV/0!</v>
      </c>
      <c r="BS124" s="47" t="e">
        <f t="shared" si="1160"/>
        <v>#DIV/0!</v>
      </c>
      <c r="BT124" s="33">
        <f t="shared" ref="BT124:CL124" si="1161">SUBTOTAL(9,BT120:BT123)</f>
        <v>100700</v>
      </c>
      <c r="BU124" s="33">
        <f t="shared" si="1161"/>
        <v>0</v>
      </c>
      <c r="BV124" s="33">
        <f t="shared" si="1161"/>
        <v>0</v>
      </c>
      <c r="BW124" s="33">
        <f t="shared" si="1161"/>
        <v>0</v>
      </c>
      <c r="BX124" s="33">
        <f t="shared" si="1161"/>
        <v>0</v>
      </c>
      <c r="BY124" s="33">
        <f t="shared" si="1161"/>
        <v>0</v>
      </c>
      <c r="BZ124" s="33">
        <f t="shared" si="1161"/>
        <v>0</v>
      </c>
      <c r="CA124" s="33">
        <f t="shared" si="1161"/>
        <v>0</v>
      </c>
      <c r="CB124" s="33">
        <f t="shared" si="1161"/>
        <v>100700</v>
      </c>
      <c r="CC124" s="33">
        <f t="shared" si="1161"/>
        <v>0</v>
      </c>
      <c r="CD124" s="33">
        <f t="shared" si="1161"/>
        <v>0</v>
      </c>
      <c r="CE124" s="33">
        <f t="shared" si="1161"/>
        <v>0</v>
      </c>
      <c r="CF124" s="33">
        <f t="shared" si="1161"/>
        <v>0</v>
      </c>
      <c r="CG124" s="33">
        <f t="shared" si="1161"/>
        <v>0</v>
      </c>
      <c r="CH124" s="33">
        <f t="shared" si="1161"/>
        <v>0</v>
      </c>
      <c r="CI124" s="33">
        <f t="shared" si="1161"/>
        <v>0</v>
      </c>
      <c r="CJ124" s="60" t="e">
        <f t="shared" si="1161"/>
        <v>#DIV/0!</v>
      </c>
      <c r="CK124" s="60" t="e">
        <f t="shared" si="1161"/>
        <v>#DIV/0!</v>
      </c>
      <c r="CL124" s="60" t="e">
        <f t="shared" si="1161"/>
        <v>#DIV/0!</v>
      </c>
      <c r="CM124" s="33">
        <f t="shared" ref="CM124:DE124" si="1162">SUBTOTAL(9,CM120:CM123)</f>
        <v>100700</v>
      </c>
      <c r="CN124" s="33">
        <f t="shared" si="1162"/>
        <v>0</v>
      </c>
      <c r="CO124" s="33">
        <f t="shared" si="1162"/>
        <v>0</v>
      </c>
      <c r="CP124" s="33">
        <f t="shared" si="1162"/>
        <v>0</v>
      </c>
      <c r="CQ124" s="33">
        <f t="shared" si="1162"/>
        <v>0</v>
      </c>
      <c r="CR124" s="33">
        <f t="shared" si="1162"/>
        <v>0</v>
      </c>
      <c r="CS124" s="33">
        <f t="shared" si="1162"/>
        <v>0</v>
      </c>
      <c r="CT124" s="33">
        <f t="shared" si="1162"/>
        <v>0</v>
      </c>
      <c r="CU124" s="33">
        <f t="shared" si="1162"/>
        <v>100700</v>
      </c>
      <c r="CV124" s="33">
        <f t="shared" si="1162"/>
        <v>0</v>
      </c>
      <c r="CW124" s="33">
        <f t="shared" si="1162"/>
        <v>0</v>
      </c>
      <c r="CX124" s="33">
        <f t="shared" si="1162"/>
        <v>0</v>
      </c>
      <c r="CY124" s="33">
        <f t="shared" si="1162"/>
        <v>0</v>
      </c>
      <c r="CZ124" s="33">
        <f t="shared" si="1162"/>
        <v>0</v>
      </c>
      <c r="DA124" s="33">
        <f t="shared" si="1162"/>
        <v>98395</v>
      </c>
      <c r="DB124" s="33">
        <f t="shared" si="1162"/>
        <v>77458</v>
      </c>
      <c r="DC124" s="60">
        <f t="shared" si="1162"/>
        <v>0</v>
      </c>
      <c r="DD124" s="60">
        <f t="shared" si="1162"/>
        <v>0</v>
      </c>
      <c r="DE124" s="60">
        <f t="shared" si="1162"/>
        <v>0</v>
      </c>
      <c r="DF124" s="33">
        <f t="shared" ref="DF124:DX124" si="1163">SUBTOTAL(9,DF120:DF123)</f>
        <v>0</v>
      </c>
      <c r="DG124" s="33">
        <f t="shared" si="1163"/>
        <v>0</v>
      </c>
      <c r="DH124" s="33">
        <f t="shared" si="1163"/>
        <v>0</v>
      </c>
      <c r="DI124" s="33">
        <f t="shared" si="1163"/>
        <v>0</v>
      </c>
      <c r="DJ124" s="33">
        <f t="shared" si="1163"/>
        <v>0</v>
      </c>
      <c r="DK124" s="33">
        <f t="shared" si="1163"/>
        <v>0</v>
      </c>
      <c r="DL124" s="33">
        <f t="shared" si="1163"/>
        <v>0</v>
      </c>
      <c r="DM124" s="33">
        <f t="shared" si="1163"/>
        <v>0</v>
      </c>
      <c r="DN124" s="33">
        <f t="shared" si="1163"/>
        <v>0</v>
      </c>
      <c r="DO124" s="33">
        <f t="shared" si="1163"/>
        <v>0</v>
      </c>
      <c r="DP124" s="33">
        <f t="shared" si="1163"/>
        <v>0</v>
      </c>
      <c r="DQ124" s="33">
        <f t="shared" si="1163"/>
        <v>0</v>
      </c>
      <c r="DR124" s="33">
        <f t="shared" si="1163"/>
        <v>0</v>
      </c>
      <c r="DS124" s="33">
        <f t="shared" si="1163"/>
        <v>0</v>
      </c>
      <c r="DT124" s="33">
        <f t="shared" si="1163"/>
        <v>0</v>
      </c>
      <c r="DU124" s="33">
        <f t="shared" si="1163"/>
        <v>0</v>
      </c>
      <c r="DV124" s="60" t="e">
        <f t="shared" si="1163"/>
        <v>#DIV/0!</v>
      </c>
      <c r="DW124" s="60" t="e">
        <f t="shared" si="1163"/>
        <v>#DIV/0!</v>
      </c>
      <c r="DX124" s="60" t="e">
        <f t="shared" si="1163"/>
        <v>#DIV/0!</v>
      </c>
      <c r="DY124" s="33">
        <f t="shared" ref="DY124:EQ124" si="1164">SUBTOTAL(9,DY120:DY123)</f>
        <v>0</v>
      </c>
      <c r="DZ124" s="33">
        <f t="shared" si="1164"/>
        <v>0</v>
      </c>
      <c r="EA124" s="33">
        <f t="shared" si="1164"/>
        <v>0</v>
      </c>
      <c r="EB124" s="33">
        <f t="shared" si="1164"/>
        <v>0</v>
      </c>
      <c r="EC124" s="33">
        <f t="shared" si="1164"/>
        <v>0</v>
      </c>
      <c r="ED124" s="33">
        <f t="shared" si="1164"/>
        <v>0</v>
      </c>
      <c r="EE124" s="33">
        <f t="shared" si="1164"/>
        <v>0</v>
      </c>
      <c r="EF124" s="33">
        <f t="shared" si="1164"/>
        <v>0</v>
      </c>
      <c r="EG124" s="33">
        <f t="shared" si="1164"/>
        <v>0</v>
      </c>
      <c r="EH124" s="33">
        <f t="shared" si="1164"/>
        <v>0</v>
      </c>
      <c r="EI124" s="33">
        <f t="shared" si="1164"/>
        <v>0</v>
      </c>
      <c r="EJ124" s="33">
        <f t="shared" si="1164"/>
        <v>0</v>
      </c>
      <c r="EK124" s="33">
        <f t="shared" si="1164"/>
        <v>0</v>
      </c>
      <c r="EL124" s="33">
        <f t="shared" si="1164"/>
        <v>0</v>
      </c>
      <c r="EM124" s="33">
        <f t="shared" si="1164"/>
        <v>0</v>
      </c>
      <c r="EN124" s="33">
        <f t="shared" si="1164"/>
        <v>0</v>
      </c>
      <c r="EO124" s="60" t="e">
        <f t="shared" si="1164"/>
        <v>#DIV/0!</v>
      </c>
      <c r="EP124" s="60" t="e">
        <f t="shared" si="1164"/>
        <v>#DIV/0!</v>
      </c>
      <c r="EQ124" s="60" t="e">
        <f t="shared" si="1164"/>
        <v>#DIV/0!</v>
      </c>
    </row>
    <row r="125" spans="1:147" x14ac:dyDescent="0.25">
      <c r="A125" s="25">
        <v>1437</v>
      </c>
      <c r="B125" s="6">
        <v>600010104</v>
      </c>
      <c r="C125" s="26">
        <v>14451018</v>
      </c>
      <c r="D125" s="27" t="s">
        <v>69</v>
      </c>
      <c r="E125" s="6">
        <v>3123</v>
      </c>
      <c r="F125" s="6" t="s">
        <v>18</v>
      </c>
      <c r="G125" s="6" t="s">
        <v>19</v>
      </c>
      <c r="H125" s="40">
        <f>I125+P125</f>
        <v>426210</v>
      </c>
      <c r="I125" s="40">
        <f>K125+L125+M125+N125+O125</f>
        <v>176770</v>
      </c>
      <c r="J125" s="5">
        <v>4</v>
      </c>
      <c r="K125" s="9">
        <v>105440</v>
      </c>
      <c r="L125" s="9"/>
      <c r="M125" s="9">
        <v>71330</v>
      </c>
      <c r="N125" s="9"/>
      <c r="O125" s="9"/>
      <c r="P125" s="40">
        <f>Q125+R125+S125</f>
        <v>249440</v>
      </c>
      <c r="Q125" s="9"/>
      <c r="R125" s="9">
        <v>249440</v>
      </c>
      <c r="S125" s="9"/>
      <c r="T125" s="68">
        <f>(L125+M125+N125)*-1</f>
        <v>-71330</v>
      </c>
      <c r="U125" s="68">
        <f>(Q125+R125)*-1</f>
        <v>-249440</v>
      </c>
      <c r="V125" s="9">
        <f>ROUND(T125*0.65,0)</f>
        <v>-46365</v>
      </c>
      <c r="W125" s="9">
        <f>ROUND(U125*0.65,0)</f>
        <v>-162136</v>
      </c>
      <c r="X125" s="9">
        <v>55392</v>
      </c>
      <c r="Y125" s="9">
        <v>29600</v>
      </c>
      <c r="Z125" s="73">
        <f t="shared" ref="Z125:Z126" si="1165">IF(T125=0,0,ROUND((T125+L125)/X125/12,2))</f>
        <v>-0.11</v>
      </c>
      <c r="AA125" s="73">
        <f t="shared" ref="AA125:AA126" si="1166">IF(U125=0,0,ROUND((U125+Q125)/Y125/12,2))</f>
        <v>-0.7</v>
      </c>
      <c r="AB125" s="73">
        <f>Z125+AA125</f>
        <v>-0.80999999999999994</v>
      </c>
      <c r="AC125" s="73">
        <f t="shared" ref="AC125:AC126" si="1167">ROUND(Z125*0.65,2)</f>
        <v>-7.0000000000000007E-2</v>
      </c>
      <c r="AD125" s="73">
        <f t="shared" ref="AD125:AD126" si="1168">ROUND(AA125*0.65,2)</f>
        <v>-0.46</v>
      </c>
      <c r="AE125" s="46">
        <f>AC125+AD125</f>
        <v>-0.53</v>
      </c>
      <c r="AF125" s="40">
        <f>AG125+AN125</f>
        <v>0</v>
      </c>
      <c r="AG125" s="40">
        <f>AI125+AJ125+AK125+AL125+AM125</f>
        <v>0</v>
      </c>
      <c r="AH125" s="5"/>
      <c r="AI125" s="9"/>
      <c r="AJ125" s="9"/>
      <c r="AK125" s="9"/>
      <c r="AL125" s="9"/>
      <c r="AM125" s="9"/>
      <c r="AN125" s="40">
        <f>AO125+AP125+AQ125</f>
        <v>0</v>
      </c>
      <c r="AO125" s="9"/>
      <c r="AP125" s="9"/>
      <c r="AQ125" s="9"/>
      <c r="AR125" s="85">
        <f>((AL125+AK125+AJ125)-((V125)*-1))*-1</f>
        <v>46365</v>
      </c>
      <c r="AS125" s="85">
        <f>((AO125+AP125)-((W125)*-1))*-1</f>
        <v>162136</v>
      </c>
      <c r="AT125" s="9"/>
      <c r="AU125" s="9"/>
      <c r="AV125" s="90" t="e">
        <f t="shared" ref="AV125" si="1169">ROUND((AY125/AT125/10)+(AC125),2)*-1</f>
        <v>#DIV/0!</v>
      </c>
      <c r="AW125" s="90" t="e">
        <f t="shared" ref="AW125" si="1170">ROUND((AZ125/AU125/10)+AD125,2)*-1</f>
        <v>#DIV/0!</v>
      </c>
      <c r="AX125" s="90" t="e">
        <f>AV125+AW125</f>
        <v>#DIV/0!</v>
      </c>
      <c r="AY125" s="92">
        <f t="shared" ref="AY125:AY126" si="1171">AK125+AL125</f>
        <v>0</v>
      </c>
      <c r="AZ125" s="92">
        <f t="shared" ref="AZ125:AZ126" si="1172">AP125</f>
        <v>0</v>
      </c>
      <c r="BA125" s="93">
        <f>BB125+BI125</f>
        <v>0</v>
      </c>
      <c r="BB125" s="93">
        <f>BD125+BE125+BF125+BG125+BH125</f>
        <v>0</v>
      </c>
      <c r="BC125" s="94"/>
      <c r="BD125" s="85"/>
      <c r="BE125" s="85"/>
      <c r="BF125" s="85"/>
      <c r="BG125" s="85"/>
      <c r="BH125" s="85"/>
      <c r="BI125" s="93">
        <f>BJ125+BK125+BL125</f>
        <v>0</v>
      </c>
      <c r="BJ125" s="85"/>
      <c r="BK125" s="85"/>
      <c r="BL125" s="85"/>
      <c r="BM125" s="85">
        <f t="shared" ref="BM125:BM126" si="1173">(BE125+BF125+BG125)-(AJ125+AK125+AL125)</f>
        <v>0</v>
      </c>
      <c r="BN125" s="85">
        <f t="shared" ref="BN125:BN126" si="1174">(BJ125+BK125)-(AO125+AP125)</f>
        <v>0</v>
      </c>
      <c r="BO125" s="9"/>
      <c r="BP125" s="9"/>
      <c r="BQ125" s="90" t="e">
        <f t="shared" ref="BQ125" si="1175">ROUND(((BF125+BG125)-(AK125+AL125))/BO125/10,2)*-1</f>
        <v>#DIV/0!</v>
      </c>
      <c r="BR125" s="90" t="e">
        <f t="shared" ref="BR125" si="1176">ROUND(((BK125-AP125)/BP125/10),2)*-1</f>
        <v>#DIV/0!</v>
      </c>
      <c r="BS125" s="90" t="e">
        <f>BQ125+BR125</f>
        <v>#DIV/0!</v>
      </c>
      <c r="BT125" s="93">
        <f>BU125+CB125</f>
        <v>0</v>
      </c>
      <c r="BU125" s="93">
        <f>BW125+BX125+BY125+BZ125+CA125</f>
        <v>0</v>
      </c>
      <c r="BV125" s="5"/>
      <c r="BW125" s="9"/>
      <c r="BX125" s="82"/>
      <c r="BY125" s="82"/>
      <c r="BZ125" s="82"/>
      <c r="CA125" s="82"/>
      <c r="CB125" s="80">
        <f t="shared" ref="CB125:CB126" si="1177">CC125+CD125+CE125</f>
        <v>0</v>
      </c>
      <c r="CC125" s="82"/>
      <c r="CD125" s="99"/>
      <c r="CE125" s="82"/>
      <c r="CF125" s="85">
        <f t="shared" ref="CF125:CF126" si="1178">(BX125+BY125+BZ125)-(BE125+BF125+BG125)</f>
        <v>0</v>
      </c>
      <c r="CG125" s="85">
        <f t="shared" ref="CG125:CG126" si="1179">(CC125+CD125)-(BJ125+BK125)</f>
        <v>0</v>
      </c>
      <c r="CH125" s="9"/>
      <c r="CI125" s="9"/>
      <c r="CJ125" s="96" t="e">
        <f t="shared" ref="CJ125" si="1180">ROUND(((BY125+BZ125)-(BF125+BG125))/CH125/10,2)*-1</f>
        <v>#DIV/0!</v>
      </c>
      <c r="CK125" s="96" t="e">
        <f t="shared" ref="CK125" si="1181">ROUND(((CD125-BK125)/CI125/10),2)*-1</f>
        <v>#DIV/0!</v>
      </c>
      <c r="CL125" s="96" t="e">
        <f>CJ125+CK125</f>
        <v>#DIV/0!</v>
      </c>
      <c r="CM125" s="93">
        <f>CN125+CU125</f>
        <v>0</v>
      </c>
      <c r="CN125" s="93">
        <f>CP125+CQ125+CR125+CS125+CT125</f>
        <v>0</v>
      </c>
      <c r="CO125" s="94"/>
      <c r="CP125" s="85"/>
      <c r="CQ125" s="85"/>
      <c r="CR125" s="85"/>
      <c r="CS125" s="85"/>
      <c r="CT125" s="85"/>
      <c r="CU125" s="93">
        <f t="shared" ref="CU125:CU126" si="1182">CV125+CW125+CX125</f>
        <v>0</v>
      </c>
      <c r="CV125" s="85"/>
      <c r="CW125" s="85"/>
      <c r="CX125" s="85"/>
      <c r="CY125" s="85">
        <f t="shared" ref="CY125:CY126" si="1183">(CQ125+CR125+CS125)-(BX125+BY125+BZ125)</f>
        <v>0</v>
      </c>
      <c r="CZ125" s="85">
        <f t="shared" ref="CZ125:CZ126" si="1184">(CV125+CW125)-(CC125+CD125)</f>
        <v>0</v>
      </c>
      <c r="DA125" s="9">
        <v>56067</v>
      </c>
      <c r="DB125" s="9">
        <v>27130</v>
      </c>
      <c r="DC125" s="96">
        <f t="shared" ref="DC125" si="1185">ROUND(((CR125+CS125)-(BY125+BZ125))/DA125/10,2)*-1</f>
        <v>0</v>
      </c>
      <c r="DD125" s="96">
        <f t="shared" ref="DD125" si="1186">ROUND(((CW125-CD125)/DB125/10),2)*-1</f>
        <v>0</v>
      </c>
      <c r="DE125" s="96">
        <f>DC125+DD125</f>
        <v>0</v>
      </c>
      <c r="DF125" s="93">
        <f>DG125+DN125</f>
        <v>0</v>
      </c>
      <c r="DG125" s="93">
        <f>DI125+DJ125+DK125+DL125+DM125</f>
        <v>0</v>
      </c>
      <c r="DH125" s="94"/>
      <c r="DI125" s="85"/>
      <c r="DJ125" s="85"/>
      <c r="DK125" s="82"/>
      <c r="DL125" s="9"/>
      <c r="DM125" s="9"/>
      <c r="DN125" s="93">
        <f t="shared" ref="DN125:DN126" si="1187">DO125+DP125+DQ125</f>
        <v>0</v>
      </c>
      <c r="DO125" s="82"/>
      <c r="DP125" s="99"/>
      <c r="DQ125" s="82"/>
      <c r="DR125" s="85">
        <f t="shared" ref="DR125:DR126" si="1188">(DJ125+DK125+DL125)-(CQ125+CR125+CS125)</f>
        <v>0</v>
      </c>
      <c r="DS125" s="85">
        <f t="shared" ref="DS125:DS126" si="1189">(DO125+DP125)-(CV125+CW125)</f>
        <v>0</v>
      </c>
      <c r="DT125" s="9"/>
      <c r="DU125" s="9"/>
      <c r="DV125" s="96" t="e">
        <f t="shared" ref="DV125" si="1190">ROUND(((DK125+DL125)-(CR125+CS125))/DT125/10,2)*-1</f>
        <v>#DIV/0!</v>
      </c>
      <c r="DW125" s="96" t="e">
        <f t="shared" ref="DW125" si="1191">ROUND(((DP125-CW125)/DU125/10),2)*-1</f>
        <v>#DIV/0!</v>
      </c>
      <c r="DX125" s="96" t="e">
        <f>DV125+DW125</f>
        <v>#DIV/0!</v>
      </c>
      <c r="DY125" s="93">
        <f>DZ125+EG125</f>
        <v>0</v>
      </c>
      <c r="DZ125" s="93">
        <f>EB125+EC125+ED125+EE125+EF125</f>
        <v>0</v>
      </c>
      <c r="EA125" s="94"/>
      <c r="EB125" s="85"/>
      <c r="EC125" s="85"/>
      <c r="ED125" s="85"/>
      <c r="EE125" s="85"/>
      <c r="EF125" s="85"/>
      <c r="EG125" s="93">
        <v>0</v>
      </c>
      <c r="EH125" s="85"/>
      <c r="EI125" s="103"/>
      <c r="EJ125" s="85"/>
      <c r="EK125" s="85">
        <f t="shared" ref="EK125:EK126" si="1192">(EC125+ED125+EE125)-(DJ125+DK125+DL125)</f>
        <v>0</v>
      </c>
      <c r="EL125" s="85">
        <f t="shared" ref="EL125:EL126" si="1193">(EH125+EI125)-(DO125+DP125)</f>
        <v>0</v>
      </c>
      <c r="EM125" s="9"/>
      <c r="EN125" s="9"/>
      <c r="EO125" s="96" t="e">
        <f t="shared" ref="EO125" si="1194">ROUND(((ED125+EE125)-(DK125+DL125))/EM125/10,2)*-1</f>
        <v>#DIV/0!</v>
      </c>
      <c r="EP125" s="96" t="e">
        <f t="shared" ref="EP125" si="1195">ROUND(((EI125-DP125)/EN125/10),2)*-1</f>
        <v>#DIV/0!</v>
      </c>
      <c r="EQ125" s="96" t="e">
        <f>EO125+EP125</f>
        <v>#DIV/0!</v>
      </c>
    </row>
    <row r="126" spans="1:147" x14ac:dyDescent="0.25">
      <c r="A126" s="5">
        <v>1437</v>
      </c>
      <c r="B126" s="2">
        <v>600010104</v>
      </c>
      <c r="C126" s="7">
        <v>14451018</v>
      </c>
      <c r="D126" s="8" t="s">
        <v>69</v>
      </c>
      <c r="E126" s="19">
        <v>3123</v>
      </c>
      <c r="F126" s="19" t="s">
        <v>109</v>
      </c>
      <c r="G126" s="19" t="s">
        <v>95</v>
      </c>
      <c r="H126" s="40">
        <f>I126+P126</f>
        <v>0</v>
      </c>
      <c r="I126" s="40">
        <f>K126+L126+M126+N126+O126</f>
        <v>0</v>
      </c>
      <c r="J126" s="5"/>
      <c r="K126" s="9"/>
      <c r="L126" s="9"/>
      <c r="M126" s="9"/>
      <c r="N126" s="9"/>
      <c r="O126" s="9"/>
      <c r="P126" s="40">
        <f>Q126+R126+S126</f>
        <v>0</v>
      </c>
      <c r="Q126" s="9"/>
      <c r="R126" s="9"/>
      <c r="S126" s="9"/>
      <c r="T126" s="68">
        <f>(L126+M126+N126)*-1</f>
        <v>0</v>
      </c>
      <c r="U126" s="68">
        <f>(Q126+R126)*-1</f>
        <v>0</v>
      </c>
      <c r="V126" s="9">
        <f>ROUND(T126*0.65,0)</f>
        <v>0</v>
      </c>
      <c r="W126" s="9">
        <f>ROUND(U126*0.65,0)</f>
        <v>0</v>
      </c>
      <c r="X126" s="45" t="s">
        <v>219</v>
      </c>
      <c r="Y126" s="45" t="s">
        <v>219</v>
      </c>
      <c r="Z126" s="73">
        <f t="shared" si="1165"/>
        <v>0</v>
      </c>
      <c r="AA126" s="73">
        <f t="shared" si="1166"/>
        <v>0</v>
      </c>
      <c r="AB126" s="73">
        <f>Z126+AA126</f>
        <v>0</v>
      </c>
      <c r="AC126" s="73">
        <f t="shared" si="1167"/>
        <v>0</v>
      </c>
      <c r="AD126" s="73">
        <f t="shared" si="1168"/>
        <v>0</v>
      </c>
      <c r="AE126" s="46">
        <f>AC126+AD126</f>
        <v>0</v>
      </c>
      <c r="AF126" s="40">
        <f>AG126+AN126</f>
        <v>0</v>
      </c>
      <c r="AG126" s="40">
        <f>AI126+AJ126+AK126+AL126+AM126</f>
        <v>0</v>
      </c>
      <c r="AH126" s="5"/>
      <c r="AI126" s="9"/>
      <c r="AJ126" s="9"/>
      <c r="AK126" s="9"/>
      <c r="AL126" s="9"/>
      <c r="AM126" s="9"/>
      <c r="AN126" s="40">
        <f>AO126+AP126+AQ126</f>
        <v>0</v>
      </c>
      <c r="AO126" s="9"/>
      <c r="AP126" s="9"/>
      <c r="AQ126" s="9"/>
      <c r="AR126" s="85">
        <f>((AL126+AK126+AJ126)-((V126)*-1))*-1</f>
        <v>0</v>
      </c>
      <c r="AS126" s="85">
        <f>((AO126+AP126)-((W126)*-1))*-1</f>
        <v>0</v>
      </c>
      <c r="AT126" s="45" t="s">
        <v>219</v>
      </c>
      <c r="AU126" s="45" t="s">
        <v>219</v>
      </c>
      <c r="AV126" s="90">
        <v>0</v>
      </c>
      <c r="AW126" s="90">
        <v>0</v>
      </c>
      <c r="AX126" s="90">
        <f>AV126+AW126</f>
        <v>0</v>
      </c>
      <c r="AY126" s="92">
        <f t="shared" si="1171"/>
        <v>0</v>
      </c>
      <c r="AZ126" s="92">
        <f t="shared" si="1172"/>
        <v>0</v>
      </c>
      <c r="BA126" s="93">
        <f>BB126+BI126</f>
        <v>0</v>
      </c>
      <c r="BB126" s="93">
        <f>BD126+BE126+BF126+BG126+BH126</f>
        <v>0</v>
      </c>
      <c r="BC126" s="94"/>
      <c r="BD126" s="85"/>
      <c r="BE126" s="85"/>
      <c r="BF126" s="85"/>
      <c r="BG126" s="85"/>
      <c r="BH126" s="85"/>
      <c r="BI126" s="93">
        <f>BJ126+BK126+BL126</f>
        <v>0</v>
      </c>
      <c r="BJ126" s="85"/>
      <c r="BK126" s="85"/>
      <c r="BL126" s="85"/>
      <c r="BM126" s="85">
        <f t="shared" si="1173"/>
        <v>0</v>
      </c>
      <c r="BN126" s="85">
        <f t="shared" si="1174"/>
        <v>0</v>
      </c>
      <c r="BO126" s="45" t="s">
        <v>219</v>
      </c>
      <c r="BP126" s="45" t="s">
        <v>219</v>
      </c>
      <c r="BQ126" s="90">
        <v>0</v>
      </c>
      <c r="BR126" s="90">
        <v>0</v>
      </c>
      <c r="BS126" s="90">
        <f>BQ126+BR126</f>
        <v>0</v>
      </c>
      <c r="BT126" s="93">
        <f>BU126+CB126</f>
        <v>0</v>
      </c>
      <c r="BU126" s="93">
        <f>BW126+BX126+BY126+BZ126+CA126</f>
        <v>0</v>
      </c>
      <c r="BV126" s="5"/>
      <c r="BW126" s="9"/>
      <c r="BX126" s="82"/>
      <c r="BY126" s="82"/>
      <c r="BZ126" s="82"/>
      <c r="CA126" s="82"/>
      <c r="CB126" s="80">
        <f t="shared" si="1177"/>
        <v>0</v>
      </c>
      <c r="CC126" s="82"/>
      <c r="CD126" s="82"/>
      <c r="CE126" s="82"/>
      <c r="CF126" s="85">
        <f t="shared" si="1178"/>
        <v>0</v>
      </c>
      <c r="CG126" s="85">
        <f t="shared" si="1179"/>
        <v>0</v>
      </c>
      <c r="CH126" s="45" t="s">
        <v>219</v>
      </c>
      <c r="CI126" s="45" t="s">
        <v>219</v>
      </c>
      <c r="CJ126" s="96">
        <v>0</v>
      </c>
      <c r="CK126" s="96">
        <v>0</v>
      </c>
      <c r="CL126" s="96">
        <f>CJ126+CK126</f>
        <v>0</v>
      </c>
      <c r="CM126" s="93">
        <f>CN126+CU126</f>
        <v>0</v>
      </c>
      <c r="CN126" s="93">
        <f>CP126+CQ126+CR126+CS126+CT126</f>
        <v>0</v>
      </c>
      <c r="CO126" s="94"/>
      <c r="CP126" s="85"/>
      <c r="CQ126" s="85"/>
      <c r="CR126" s="85"/>
      <c r="CS126" s="85"/>
      <c r="CT126" s="85"/>
      <c r="CU126" s="93">
        <f t="shared" si="1182"/>
        <v>0</v>
      </c>
      <c r="CV126" s="85"/>
      <c r="CW126" s="85"/>
      <c r="CX126" s="85"/>
      <c r="CY126" s="85">
        <f t="shared" si="1183"/>
        <v>0</v>
      </c>
      <c r="CZ126" s="85">
        <f t="shared" si="1184"/>
        <v>0</v>
      </c>
      <c r="DA126" s="45" t="s">
        <v>219</v>
      </c>
      <c r="DB126" s="45" t="s">
        <v>219</v>
      </c>
      <c r="DC126" s="96">
        <v>0</v>
      </c>
      <c r="DD126" s="96">
        <v>0</v>
      </c>
      <c r="DE126" s="96">
        <f>DC126+DD126</f>
        <v>0</v>
      </c>
      <c r="DF126" s="93">
        <f>DG126+DN126</f>
        <v>0</v>
      </c>
      <c r="DG126" s="93">
        <f>DI126+DJ126+DK126+DL126+DM126</f>
        <v>0</v>
      </c>
      <c r="DH126" s="94"/>
      <c r="DI126" s="85"/>
      <c r="DJ126" s="85"/>
      <c r="DK126" s="9"/>
      <c r="DL126" s="9"/>
      <c r="DM126" s="9"/>
      <c r="DN126" s="93">
        <f t="shared" si="1187"/>
        <v>0</v>
      </c>
      <c r="DO126" s="82"/>
      <c r="DP126" s="82"/>
      <c r="DQ126" s="82"/>
      <c r="DR126" s="85">
        <f t="shared" si="1188"/>
        <v>0</v>
      </c>
      <c r="DS126" s="85">
        <f t="shared" si="1189"/>
        <v>0</v>
      </c>
      <c r="DT126" s="45" t="s">
        <v>219</v>
      </c>
      <c r="DU126" s="45" t="s">
        <v>219</v>
      </c>
      <c r="DV126" s="96">
        <v>0</v>
      </c>
      <c r="DW126" s="96">
        <v>0</v>
      </c>
      <c r="DX126" s="96">
        <f>DV126+DW126</f>
        <v>0</v>
      </c>
      <c r="DY126" s="93">
        <f>DZ126+EG126</f>
        <v>0</v>
      </c>
      <c r="DZ126" s="93">
        <f>EB126+EC126+ED126+EE126+EF126</f>
        <v>0</v>
      </c>
      <c r="EA126" s="94"/>
      <c r="EB126" s="85"/>
      <c r="EC126" s="85"/>
      <c r="ED126" s="85"/>
      <c r="EE126" s="85"/>
      <c r="EF126" s="85"/>
      <c r="EG126" s="93">
        <v>0</v>
      </c>
      <c r="EH126" s="85"/>
      <c r="EI126" s="85"/>
      <c r="EJ126" s="85"/>
      <c r="EK126" s="85">
        <f t="shared" si="1192"/>
        <v>0</v>
      </c>
      <c r="EL126" s="85">
        <f t="shared" si="1193"/>
        <v>0</v>
      </c>
      <c r="EM126" s="45" t="s">
        <v>219</v>
      </c>
      <c r="EN126" s="45" t="s">
        <v>219</v>
      </c>
      <c r="EO126" s="96">
        <v>0</v>
      </c>
      <c r="EP126" s="96">
        <v>0</v>
      </c>
      <c r="EQ126" s="96">
        <f>EO126+EP126</f>
        <v>0</v>
      </c>
    </row>
    <row r="127" spans="1:147" x14ac:dyDescent="0.25">
      <c r="A127" s="29"/>
      <c r="B127" s="30"/>
      <c r="C127" s="31"/>
      <c r="D127" s="32" t="s">
        <v>170</v>
      </c>
      <c r="E127" s="34"/>
      <c r="F127" s="34"/>
      <c r="G127" s="34"/>
      <c r="H127" s="33">
        <f t="shared" ref="H127:AE127" si="1196">SUBTOTAL(9,H125:H126)</f>
        <v>426210</v>
      </c>
      <c r="I127" s="33">
        <f t="shared" si="1196"/>
        <v>176770</v>
      </c>
      <c r="J127" s="33">
        <f t="shared" si="1196"/>
        <v>4</v>
      </c>
      <c r="K127" s="33">
        <f t="shared" si="1196"/>
        <v>105440</v>
      </c>
      <c r="L127" s="33">
        <f t="shared" si="1196"/>
        <v>0</v>
      </c>
      <c r="M127" s="33">
        <f t="shared" si="1196"/>
        <v>71330</v>
      </c>
      <c r="N127" s="33">
        <f t="shared" si="1196"/>
        <v>0</v>
      </c>
      <c r="O127" s="33">
        <f t="shared" si="1196"/>
        <v>0</v>
      </c>
      <c r="P127" s="33">
        <f t="shared" si="1196"/>
        <v>249440</v>
      </c>
      <c r="Q127" s="33">
        <f t="shared" si="1196"/>
        <v>0</v>
      </c>
      <c r="R127" s="33">
        <f t="shared" si="1196"/>
        <v>249440</v>
      </c>
      <c r="S127" s="33">
        <f t="shared" si="1196"/>
        <v>0</v>
      </c>
      <c r="T127" s="33">
        <f t="shared" si="1196"/>
        <v>-71330</v>
      </c>
      <c r="U127" s="33">
        <f t="shared" si="1196"/>
        <v>-249440</v>
      </c>
      <c r="V127" s="33">
        <f t="shared" si="1196"/>
        <v>-46365</v>
      </c>
      <c r="W127" s="33">
        <f t="shared" si="1196"/>
        <v>-162136</v>
      </c>
      <c r="X127" s="33">
        <f t="shared" si="1196"/>
        <v>55392</v>
      </c>
      <c r="Y127" s="33">
        <f t="shared" si="1196"/>
        <v>29600</v>
      </c>
      <c r="Z127" s="47">
        <f t="shared" si="1196"/>
        <v>-0.11</v>
      </c>
      <c r="AA127" s="47">
        <f t="shared" si="1196"/>
        <v>-0.7</v>
      </c>
      <c r="AB127" s="47">
        <f t="shared" si="1196"/>
        <v>-0.80999999999999994</v>
      </c>
      <c r="AC127" s="47">
        <f t="shared" si="1196"/>
        <v>-7.0000000000000007E-2</v>
      </c>
      <c r="AD127" s="47">
        <f t="shared" si="1196"/>
        <v>-0.46</v>
      </c>
      <c r="AE127" s="47">
        <f t="shared" si="1196"/>
        <v>-0.53</v>
      </c>
      <c r="AF127" s="33">
        <f t="shared" ref="AF127:AX127" si="1197">SUBTOTAL(9,AF125:AF126)</f>
        <v>0</v>
      </c>
      <c r="AG127" s="33">
        <f t="shared" si="1197"/>
        <v>0</v>
      </c>
      <c r="AH127" s="33">
        <f t="shared" si="1197"/>
        <v>0</v>
      </c>
      <c r="AI127" s="33">
        <f t="shared" si="1197"/>
        <v>0</v>
      </c>
      <c r="AJ127" s="33">
        <f t="shared" si="1197"/>
        <v>0</v>
      </c>
      <c r="AK127" s="33">
        <f t="shared" si="1197"/>
        <v>0</v>
      </c>
      <c r="AL127" s="33">
        <f t="shared" si="1197"/>
        <v>0</v>
      </c>
      <c r="AM127" s="33">
        <f t="shared" si="1197"/>
        <v>0</v>
      </c>
      <c r="AN127" s="33">
        <f t="shared" si="1197"/>
        <v>0</v>
      </c>
      <c r="AO127" s="33">
        <f t="shared" si="1197"/>
        <v>0</v>
      </c>
      <c r="AP127" s="33">
        <f t="shared" si="1197"/>
        <v>0</v>
      </c>
      <c r="AQ127" s="33">
        <f t="shared" si="1197"/>
        <v>0</v>
      </c>
      <c r="AR127" s="33">
        <f t="shared" si="1197"/>
        <v>46365</v>
      </c>
      <c r="AS127" s="33">
        <f t="shared" si="1197"/>
        <v>162136</v>
      </c>
      <c r="AT127" s="33">
        <f t="shared" si="1197"/>
        <v>0</v>
      </c>
      <c r="AU127" s="33">
        <f t="shared" si="1197"/>
        <v>0</v>
      </c>
      <c r="AV127" s="47" t="e">
        <f t="shared" si="1197"/>
        <v>#DIV/0!</v>
      </c>
      <c r="AW127" s="47" t="e">
        <f t="shared" si="1197"/>
        <v>#DIV/0!</v>
      </c>
      <c r="AX127" s="47" t="e">
        <f t="shared" si="1197"/>
        <v>#DIV/0!</v>
      </c>
      <c r="AY127"/>
      <c r="AZ127"/>
      <c r="BA127" s="33">
        <f t="shared" ref="BA127:BS127" si="1198">SUBTOTAL(9,BA125:BA126)</f>
        <v>0</v>
      </c>
      <c r="BB127" s="33">
        <f t="shared" si="1198"/>
        <v>0</v>
      </c>
      <c r="BC127" s="33">
        <f t="shared" si="1198"/>
        <v>0</v>
      </c>
      <c r="BD127" s="33">
        <f t="shared" si="1198"/>
        <v>0</v>
      </c>
      <c r="BE127" s="33">
        <f t="shared" si="1198"/>
        <v>0</v>
      </c>
      <c r="BF127" s="33">
        <f t="shared" si="1198"/>
        <v>0</v>
      </c>
      <c r="BG127" s="33">
        <f t="shared" si="1198"/>
        <v>0</v>
      </c>
      <c r="BH127" s="33">
        <f t="shared" si="1198"/>
        <v>0</v>
      </c>
      <c r="BI127" s="33">
        <f t="shared" si="1198"/>
        <v>0</v>
      </c>
      <c r="BJ127" s="33">
        <f t="shared" si="1198"/>
        <v>0</v>
      </c>
      <c r="BK127" s="33">
        <f t="shared" si="1198"/>
        <v>0</v>
      </c>
      <c r="BL127" s="33">
        <f t="shared" si="1198"/>
        <v>0</v>
      </c>
      <c r="BM127" s="33">
        <f t="shared" si="1198"/>
        <v>0</v>
      </c>
      <c r="BN127" s="33">
        <f t="shared" si="1198"/>
        <v>0</v>
      </c>
      <c r="BO127" s="33">
        <f t="shared" si="1198"/>
        <v>0</v>
      </c>
      <c r="BP127" s="33">
        <f t="shared" si="1198"/>
        <v>0</v>
      </c>
      <c r="BQ127" s="47" t="e">
        <f t="shared" si="1198"/>
        <v>#DIV/0!</v>
      </c>
      <c r="BR127" s="47" t="e">
        <f t="shared" si="1198"/>
        <v>#DIV/0!</v>
      </c>
      <c r="BS127" s="47" t="e">
        <f t="shared" si="1198"/>
        <v>#DIV/0!</v>
      </c>
      <c r="BT127" s="33">
        <f t="shared" ref="BT127:CL127" si="1199">SUBTOTAL(9,BT125:BT126)</f>
        <v>0</v>
      </c>
      <c r="BU127" s="33">
        <f t="shared" si="1199"/>
        <v>0</v>
      </c>
      <c r="BV127" s="33">
        <f t="shared" si="1199"/>
        <v>0</v>
      </c>
      <c r="BW127" s="33">
        <f t="shared" si="1199"/>
        <v>0</v>
      </c>
      <c r="BX127" s="33">
        <f t="shared" si="1199"/>
        <v>0</v>
      </c>
      <c r="BY127" s="33">
        <f t="shared" si="1199"/>
        <v>0</v>
      </c>
      <c r="BZ127" s="33">
        <f t="shared" si="1199"/>
        <v>0</v>
      </c>
      <c r="CA127" s="33">
        <f t="shared" si="1199"/>
        <v>0</v>
      </c>
      <c r="CB127" s="33">
        <f t="shared" si="1199"/>
        <v>0</v>
      </c>
      <c r="CC127" s="33">
        <f t="shared" si="1199"/>
        <v>0</v>
      </c>
      <c r="CD127" s="33">
        <f t="shared" si="1199"/>
        <v>0</v>
      </c>
      <c r="CE127" s="33">
        <f t="shared" si="1199"/>
        <v>0</v>
      </c>
      <c r="CF127" s="33">
        <f t="shared" si="1199"/>
        <v>0</v>
      </c>
      <c r="CG127" s="33">
        <f t="shared" si="1199"/>
        <v>0</v>
      </c>
      <c r="CH127" s="33">
        <f t="shared" si="1199"/>
        <v>0</v>
      </c>
      <c r="CI127" s="33">
        <f t="shared" si="1199"/>
        <v>0</v>
      </c>
      <c r="CJ127" s="60" t="e">
        <f t="shared" si="1199"/>
        <v>#DIV/0!</v>
      </c>
      <c r="CK127" s="60" t="e">
        <f t="shared" si="1199"/>
        <v>#DIV/0!</v>
      </c>
      <c r="CL127" s="60" t="e">
        <f t="shared" si="1199"/>
        <v>#DIV/0!</v>
      </c>
      <c r="CM127" s="33">
        <f t="shared" ref="CM127:DE127" si="1200">SUBTOTAL(9,CM125:CM126)</f>
        <v>0</v>
      </c>
      <c r="CN127" s="33">
        <f t="shared" si="1200"/>
        <v>0</v>
      </c>
      <c r="CO127" s="33">
        <f t="shared" si="1200"/>
        <v>0</v>
      </c>
      <c r="CP127" s="33">
        <f t="shared" si="1200"/>
        <v>0</v>
      </c>
      <c r="CQ127" s="33">
        <f t="shared" si="1200"/>
        <v>0</v>
      </c>
      <c r="CR127" s="33">
        <f t="shared" si="1200"/>
        <v>0</v>
      </c>
      <c r="CS127" s="33">
        <f t="shared" si="1200"/>
        <v>0</v>
      </c>
      <c r="CT127" s="33">
        <f t="shared" si="1200"/>
        <v>0</v>
      </c>
      <c r="CU127" s="33">
        <f t="shared" si="1200"/>
        <v>0</v>
      </c>
      <c r="CV127" s="33">
        <f t="shared" si="1200"/>
        <v>0</v>
      </c>
      <c r="CW127" s="33">
        <f t="shared" si="1200"/>
        <v>0</v>
      </c>
      <c r="CX127" s="33">
        <f t="shared" si="1200"/>
        <v>0</v>
      </c>
      <c r="CY127" s="33">
        <f t="shared" si="1200"/>
        <v>0</v>
      </c>
      <c r="CZ127" s="33">
        <f t="shared" si="1200"/>
        <v>0</v>
      </c>
      <c r="DA127" s="33">
        <f t="shared" si="1200"/>
        <v>56067</v>
      </c>
      <c r="DB127" s="33">
        <f t="shared" si="1200"/>
        <v>27130</v>
      </c>
      <c r="DC127" s="60">
        <f t="shared" si="1200"/>
        <v>0</v>
      </c>
      <c r="DD127" s="60">
        <f t="shared" si="1200"/>
        <v>0</v>
      </c>
      <c r="DE127" s="60">
        <f t="shared" si="1200"/>
        <v>0</v>
      </c>
      <c r="DF127" s="33">
        <f t="shared" ref="DF127:DX127" si="1201">SUBTOTAL(9,DF125:DF126)</f>
        <v>0</v>
      </c>
      <c r="DG127" s="33">
        <f t="shared" si="1201"/>
        <v>0</v>
      </c>
      <c r="DH127" s="33">
        <f t="shared" si="1201"/>
        <v>0</v>
      </c>
      <c r="DI127" s="33">
        <f t="shared" si="1201"/>
        <v>0</v>
      </c>
      <c r="DJ127" s="33">
        <f t="shared" si="1201"/>
        <v>0</v>
      </c>
      <c r="DK127" s="33">
        <f t="shared" si="1201"/>
        <v>0</v>
      </c>
      <c r="DL127" s="33">
        <f t="shared" si="1201"/>
        <v>0</v>
      </c>
      <c r="DM127" s="33">
        <f t="shared" si="1201"/>
        <v>0</v>
      </c>
      <c r="DN127" s="33">
        <f t="shared" si="1201"/>
        <v>0</v>
      </c>
      <c r="DO127" s="33">
        <f t="shared" si="1201"/>
        <v>0</v>
      </c>
      <c r="DP127" s="33">
        <f t="shared" si="1201"/>
        <v>0</v>
      </c>
      <c r="DQ127" s="33">
        <f t="shared" si="1201"/>
        <v>0</v>
      </c>
      <c r="DR127" s="33">
        <f t="shared" si="1201"/>
        <v>0</v>
      </c>
      <c r="DS127" s="33">
        <f t="shared" si="1201"/>
        <v>0</v>
      </c>
      <c r="DT127" s="33">
        <f t="shared" si="1201"/>
        <v>0</v>
      </c>
      <c r="DU127" s="33">
        <f t="shared" si="1201"/>
        <v>0</v>
      </c>
      <c r="DV127" s="60" t="e">
        <f t="shared" si="1201"/>
        <v>#DIV/0!</v>
      </c>
      <c r="DW127" s="60" t="e">
        <f t="shared" si="1201"/>
        <v>#DIV/0!</v>
      </c>
      <c r="DX127" s="60" t="e">
        <f t="shared" si="1201"/>
        <v>#DIV/0!</v>
      </c>
      <c r="DY127" s="33">
        <f t="shared" ref="DY127:EQ127" si="1202">SUBTOTAL(9,DY125:DY126)</f>
        <v>0</v>
      </c>
      <c r="DZ127" s="33">
        <f t="shared" si="1202"/>
        <v>0</v>
      </c>
      <c r="EA127" s="33">
        <f t="shared" si="1202"/>
        <v>0</v>
      </c>
      <c r="EB127" s="33">
        <f t="shared" si="1202"/>
        <v>0</v>
      </c>
      <c r="EC127" s="33">
        <f t="shared" si="1202"/>
        <v>0</v>
      </c>
      <c r="ED127" s="33">
        <f t="shared" si="1202"/>
        <v>0</v>
      </c>
      <c r="EE127" s="33">
        <f t="shared" si="1202"/>
        <v>0</v>
      </c>
      <c r="EF127" s="33">
        <f t="shared" si="1202"/>
        <v>0</v>
      </c>
      <c r="EG127" s="33">
        <f t="shared" si="1202"/>
        <v>0</v>
      </c>
      <c r="EH127" s="33">
        <f t="shared" si="1202"/>
        <v>0</v>
      </c>
      <c r="EI127" s="33">
        <f t="shared" si="1202"/>
        <v>0</v>
      </c>
      <c r="EJ127" s="33">
        <f t="shared" si="1202"/>
        <v>0</v>
      </c>
      <c r="EK127" s="33">
        <f t="shared" si="1202"/>
        <v>0</v>
      </c>
      <c r="EL127" s="33">
        <f t="shared" si="1202"/>
        <v>0</v>
      </c>
      <c r="EM127" s="33">
        <f t="shared" si="1202"/>
        <v>0</v>
      </c>
      <c r="EN127" s="33">
        <f t="shared" si="1202"/>
        <v>0</v>
      </c>
      <c r="EO127" s="60" t="e">
        <f t="shared" si="1202"/>
        <v>#DIV/0!</v>
      </c>
      <c r="EP127" s="60" t="e">
        <f t="shared" si="1202"/>
        <v>#DIV/0!</v>
      </c>
      <c r="EQ127" s="60" t="e">
        <f t="shared" si="1202"/>
        <v>#DIV/0!</v>
      </c>
    </row>
    <row r="128" spans="1:147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3123</v>
      </c>
      <c r="F128" s="6" t="s">
        <v>18</v>
      </c>
      <c r="G128" s="6" t="s">
        <v>19</v>
      </c>
      <c r="H128" s="40">
        <f>I128+P128</f>
        <v>279000</v>
      </c>
      <c r="I128" s="40">
        <f>K128+L128+M128+N128+O128</f>
        <v>0</v>
      </c>
      <c r="J128" s="5"/>
      <c r="K128" s="9"/>
      <c r="L128" s="9"/>
      <c r="M128" s="9"/>
      <c r="N128" s="9"/>
      <c r="O128" s="9"/>
      <c r="P128" s="40">
        <f>Q128+R128+S128</f>
        <v>279000</v>
      </c>
      <c r="Q128" s="9"/>
      <c r="R128" s="9">
        <v>196000</v>
      </c>
      <c r="S128" s="9">
        <v>83000</v>
      </c>
      <c r="T128" s="68">
        <f>(L128+M128+N128)*-1</f>
        <v>0</v>
      </c>
      <c r="U128" s="68">
        <f>(Q128+R128)*-1</f>
        <v>-196000</v>
      </c>
      <c r="V128" s="9">
        <f>ROUND(T128*0.65,0)</f>
        <v>0</v>
      </c>
      <c r="W128" s="9">
        <f>ROUND(U128*0.65,0)</f>
        <v>-127400</v>
      </c>
      <c r="X128" s="9">
        <v>55392</v>
      </c>
      <c r="Y128" s="9">
        <v>29600</v>
      </c>
      <c r="Z128" s="73">
        <f t="shared" ref="Z128:Z129" si="1203">IF(T128=0,0,ROUND((T128+L128)/X128/12,2))</f>
        <v>0</v>
      </c>
      <c r="AA128" s="73">
        <f t="shared" ref="AA128:AA129" si="1204">IF(U128=0,0,ROUND((U128+Q128)/Y128/12,2))</f>
        <v>-0.55000000000000004</v>
      </c>
      <c r="AB128" s="73">
        <f>Z128+AA128</f>
        <v>-0.55000000000000004</v>
      </c>
      <c r="AC128" s="73">
        <f t="shared" ref="AC128:AC129" si="1205">ROUND(Z128*0.65,2)</f>
        <v>0</v>
      </c>
      <c r="AD128" s="73">
        <f t="shared" ref="AD128:AD129" si="1206">ROUND(AA128*0.65,2)</f>
        <v>-0.36</v>
      </c>
      <c r="AE128" s="46">
        <f>AC128+AD128</f>
        <v>-0.36</v>
      </c>
      <c r="AF128" s="40">
        <f>AG128+AN128</f>
        <v>0</v>
      </c>
      <c r="AG128" s="40">
        <f>AI128+AJ128+AK128+AL128+AM128</f>
        <v>0</v>
      </c>
      <c r="AH128" s="81"/>
      <c r="AI128" s="82"/>
      <c r="AJ128" s="82"/>
      <c r="AK128" s="82"/>
      <c r="AL128" s="82"/>
      <c r="AM128" s="82"/>
      <c r="AN128" s="80">
        <f>AO128+AP128+AQ128</f>
        <v>0</v>
      </c>
      <c r="AO128" s="82"/>
      <c r="AP128" s="82"/>
      <c r="AQ128" s="9"/>
      <c r="AR128" s="85">
        <f>((AL128+AK128+AJ128)-((V128)*-1))*-1</f>
        <v>0</v>
      </c>
      <c r="AS128" s="85">
        <f>((AO128+AP128)-((W128)*-1))*-1</f>
        <v>127400</v>
      </c>
      <c r="AT128" s="9"/>
      <c r="AU128" s="9"/>
      <c r="AV128" s="90" t="e">
        <f t="shared" ref="AV128" si="1207">ROUND((AY128/AT128/10)+(AC128),2)*-1</f>
        <v>#DIV/0!</v>
      </c>
      <c r="AW128" s="90" t="e">
        <f t="shared" ref="AW128" si="1208">ROUND((AZ128/AU128/10)+AD128,2)*-1</f>
        <v>#DIV/0!</v>
      </c>
      <c r="AX128" s="90" t="e">
        <f>AV128+AW128</f>
        <v>#DIV/0!</v>
      </c>
      <c r="AY128" s="92">
        <f t="shared" ref="AY128:AY129" si="1209">AK128+AL128</f>
        <v>0</v>
      </c>
      <c r="AZ128" s="92">
        <f t="shared" ref="AZ128:AZ129" si="1210">AP128</f>
        <v>0</v>
      </c>
      <c r="BA128" s="93">
        <f>BB128+BI128</f>
        <v>0</v>
      </c>
      <c r="BB128" s="93">
        <f>BD128+BE128+BF128+BG128+BH128</f>
        <v>0</v>
      </c>
      <c r="BC128" s="94"/>
      <c r="BD128" s="85"/>
      <c r="BE128" s="85"/>
      <c r="BF128" s="85"/>
      <c r="BG128" s="85"/>
      <c r="BH128" s="85"/>
      <c r="BI128" s="93">
        <f>BJ128+BK128+BL128</f>
        <v>0</v>
      </c>
      <c r="BJ128" s="85"/>
      <c r="BK128" s="85"/>
      <c r="BL128" s="85"/>
      <c r="BM128" s="85">
        <f t="shared" ref="BM128:BM129" si="1211">(BE128+BF128+BG128)-(AJ128+AK128+AL128)</f>
        <v>0</v>
      </c>
      <c r="BN128" s="85">
        <f t="shared" ref="BN128:BN129" si="1212">(BJ128+BK128)-(AO128+AP128)</f>
        <v>0</v>
      </c>
      <c r="BO128" s="9"/>
      <c r="BP128" s="9"/>
      <c r="BQ128" s="90" t="e">
        <f t="shared" ref="BQ128" si="1213">ROUND(((BF128+BG128)-(AK128+AL128))/BO128/10,2)*-1</f>
        <v>#DIV/0!</v>
      </c>
      <c r="BR128" s="90" t="e">
        <f t="shared" ref="BR128" si="1214">ROUND(((BK128-AP128)/BP128/10),2)*-1</f>
        <v>#DIV/0!</v>
      </c>
      <c r="BS128" s="90" t="e">
        <f>BQ128+BR128</f>
        <v>#DIV/0!</v>
      </c>
      <c r="BT128" s="93">
        <f>BU128+CB128</f>
        <v>0</v>
      </c>
      <c r="BU128" s="93">
        <f>BW128+BX128+BY128+BZ128+CA128</f>
        <v>0</v>
      </c>
      <c r="BV128" s="94"/>
      <c r="BW128" s="85"/>
      <c r="BX128" s="85"/>
      <c r="BY128" s="85"/>
      <c r="BZ128" s="85"/>
      <c r="CA128" s="85"/>
      <c r="CB128" s="93">
        <f>CC128+CD128+CE128</f>
        <v>0</v>
      </c>
      <c r="CC128" s="85"/>
      <c r="CD128" s="85"/>
      <c r="CE128" s="85"/>
      <c r="CF128" s="85">
        <f t="shared" ref="CF128:CF129" si="1215">(BX128+BY128+BZ128)-(BE128+BF128+BG128)</f>
        <v>0</v>
      </c>
      <c r="CG128" s="85">
        <f t="shared" ref="CG128:CG129" si="1216">(CC128+CD128)-(BJ128+BK128)</f>
        <v>0</v>
      </c>
      <c r="CH128" s="9"/>
      <c r="CI128" s="9"/>
      <c r="CJ128" s="96" t="e">
        <f t="shared" ref="CJ128" si="1217">ROUND(((BY128+BZ128)-(BF128+BG128))/CH128/10,2)*-1</f>
        <v>#DIV/0!</v>
      </c>
      <c r="CK128" s="96" t="e">
        <f t="shared" ref="CK128" si="1218">ROUND(((CD128-BK128)/CI128/10),2)*-1</f>
        <v>#DIV/0!</v>
      </c>
      <c r="CL128" s="96" t="e">
        <f>CJ128+CK128</f>
        <v>#DIV/0!</v>
      </c>
      <c r="CM128" s="93">
        <f>CN128+CU128</f>
        <v>0</v>
      </c>
      <c r="CN128" s="93">
        <f>CP128+CQ128+CR128+CS128+CT128</f>
        <v>0</v>
      </c>
      <c r="CO128" s="94"/>
      <c r="CP128" s="85"/>
      <c r="CQ128" s="85"/>
      <c r="CR128" s="85"/>
      <c r="CS128" s="85"/>
      <c r="CT128" s="85"/>
      <c r="CU128" s="93">
        <f>CV128+CW128+CX128</f>
        <v>0</v>
      </c>
      <c r="CV128" s="85"/>
      <c r="CW128" s="85"/>
      <c r="CX128" s="85"/>
      <c r="CY128" s="85">
        <f t="shared" ref="CY128:CY129" si="1219">(CQ128+CR128+CS128)-(BX128+BY128+BZ128)</f>
        <v>0</v>
      </c>
      <c r="CZ128" s="85">
        <f t="shared" ref="CZ128:CZ129" si="1220">(CV128+CW128)-(CC128+CD128)</f>
        <v>0</v>
      </c>
      <c r="DA128" s="9">
        <v>56067</v>
      </c>
      <c r="DB128" s="9">
        <v>27130</v>
      </c>
      <c r="DC128" s="96">
        <f t="shared" ref="DC128" si="1221">ROUND(((CR128+CS128)-(BY128+BZ128))/DA128/10,2)*-1</f>
        <v>0</v>
      </c>
      <c r="DD128" s="96">
        <f t="shared" ref="DD128" si="1222">ROUND(((CW128-CD128)/DB128/10),2)*-1</f>
        <v>0</v>
      </c>
      <c r="DE128" s="96">
        <f>DC128+DD128</f>
        <v>0</v>
      </c>
      <c r="DF128" s="93">
        <f>DG128+DN128</f>
        <v>0</v>
      </c>
      <c r="DG128" s="93">
        <f>DI128+DJ128+DK128+DL128+DM128</f>
        <v>0</v>
      </c>
      <c r="DH128" s="94"/>
      <c r="DI128" s="85"/>
      <c r="DJ128" s="85"/>
      <c r="DK128" s="85"/>
      <c r="DL128" s="85"/>
      <c r="DM128" s="85"/>
      <c r="DN128" s="93">
        <f t="shared" ref="DN128:DN129" si="1223">DO128+DP128+DQ128</f>
        <v>0</v>
      </c>
      <c r="DO128" s="82"/>
      <c r="DP128" s="82"/>
      <c r="DQ128" s="85"/>
      <c r="DR128" s="85">
        <f t="shared" ref="DR128:DR129" si="1224">(DJ128+DK128+DL128)-(CQ128+CR128+CS128)</f>
        <v>0</v>
      </c>
      <c r="DS128" s="85">
        <f t="shared" ref="DS128:DS129" si="1225">(DO128+DP128)-(CV128+CW128)</f>
        <v>0</v>
      </c>
      <c r="DT128" s="9"/>
      <c r="DU128" s="9"/>
      <c r="DV128" s="96" t="e">
        <f t="shared" ref="DV128" si="1226">ROUND(((DK128+DL128)-(CR128+CS128))/DT128/10,2)*-1</f>
        <v>#DIV/0!</v>
      </c>
      <c r="DW128" s="96" t="e">
        <f t="shared" ref="DW128" si="1227">ROUND(((DP128-CW128)/DU128/10),2)*-1</f>
        <v>#DIV/0!</v>
      </c>
      <c r="DX128" s="96" t="e">
        <f>DV128+DW128</f>
        <v>#DIV/0!</v>
      </c>
      <c r="DY128" s="93">
        <f>DZ128+EG128</f>
        <v>0</v>
      </c>
      <c r="DZ128" s="93">
        <f>EB128+EC128+ED128+EE128+EF128</f>
        <v>0</v>
      </c>
      <c r="EA128" s="94"/>
      <c r="EB128" s="85"/>
      <c r="EC128" s="85"/>
      <c r="ED128" s="85"/>
      <c r="EE128" s="85"/>
      <c r="EF128" s="85"/>
      <c r="EG128" s="93">
        <v>0</v>
      </c>
      <c r="EH128" s="85"/>
      <c r="EI128" s="85"/>
      <c r="EJ128" s="85"/>
      <c r="EK128" s="85">
        <f t="shared" ref="EK128:EK129" si="1228">(EC128+ED128+EE128)-(DJ128+DK128+DL128)</f>
        <v>0</v>
      </c>
      <c r="EL128" s="85">
        <f t="shared" ref="EL128:EL129" si="1229">(EH128+EI128)-(DO128+DP128)</f>
        <v>0</v>
      </c>
      <c r="EM128" s="9"/>
      <c r="EN128" s="9"/>
      <c r="EO128" s="96" t="e">
        <f t="shared" ref="EO128" si="1230">ROUND(((ED128+EE128)-(DK128+DL128))/EM128/10,2)*-1</f>
        <v>#DIV/0!</v>
      </c>
      <c r="EP128" s="96" t="e">
        <f t="shared" ref="EP128" si="1231">ROUND(((EI128-DP128)/EN128/10),2)*-1</f>
        <v>#DIV/0!</v>
      </c>
      <c r="EQ128" s="96" t="e">
        <f>EO128+EP128</f>
        <v>#DIV/0!</v>
      </c>
    </row>
    <row r="129" spans="1:147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19">
        <v>3123</v>
      </c>
      <c r="F129" s="19" t="s">
        <v>109</v>
      </c>
      <c r="G129" s="19" t="s">
        <v>95</v>
      </c>
      <c r="H129" s="40">
        <f>I129+P129</f>
        <v>0</v>
      </c>
      <c r="I129" s="40">
        <f>K129+L129+M129+N129+O129</f>
        <v>0</v>
      </c>
      <c r="J129" s="5"/>
      <c r="K129" s="9"/>
      <c r="L129" s="9"/>
      <c r="M129" s="9"/>
      <c r="N129" s="9"/>
      <c r="O129" s="9"/>
      <c r="P129" s="40">
        <f>Q129+R129+S129</f>
        <v>0</v>
      </c>
      <c r="Q129" s="9"/>
      <c r="R129" s="9"/>
      <c r="S129" s="9"/>
      <c r="T129" s="68">
        <f>(L129+M129+N129)*-1</f>
        <v>0</v>
      </c>
      <c r="U129" s="68">
        <f>(Q129+R129)*-1</f>
        <v>0</v>
      </c>
      <c r="V129" s="9">
        <f>ROUND(T129*0.65,0)</f>
        <v>0</v>
      </c>
      <c r="W129" s="9">
        <f>ROUND(U129*0.65,0)</f>
        <v>0</v>
      </c>
      <c r="X129" s="45" t="s">
        <v>219</v>
      </c>
      <c r="Y129" s="45" t="s">
        <v>219</v>
      </c>
      <c r="Z129" s="73">
        <f t="shared" si="1203"/>
        <v>0</v>
      </c>
      <c r="AA129" s="73">
        <f t="shared" si="1204"/>
        <v>0</v>
      </c>
      <c r="AB129" s="73">
        <f>Z129+AA129</f>
        <v>0</v>
      </c>
      <c r="AC129" s="73">
        <f t="shared" si="1205"/>
        <v>0</v>
      </c>
      <c r="AD129" s="73">
        <f t="shared" si="1206"/>
        <v>0</v>
      </c>
      <c r="AE129" s="46">
        <f>AC129+AD129</f>
        <v>0</v>
      </c>
      <c r="AF129" s="40">
        <f>AG129+AN129</f>
        <v>0</v>
      </c>
      <c r="AG129" s="40">
        <f>AI129+AJ129+AK129+AL129+AM129</f>
        <v>0</v>
      </c>
      <c r="AH129" s="81"/>
      <c r="AI129" s="82"/>
      <c r="AJ129" s="82"/>
      <c r="AK129" s="82"/>
      <c r="AL129" s="82"/>
      <c r="AM129" s="82"/>
      <c r="AN129" s="80">
        <f>AO129+AP129+AQ129</f>
        <v>0</v>
      </c>
      <c r="AO129" s="82"/>
      <c r="AP129" s="82"/>
      <c r="AQ129" s="9"/>
      <c r="AR129" s="85">
        <f>((AL129+AK129+AJ129)-((V129)*-1))*-1</f>
        <v>0</v>
      </c>
      <c r="AS129" s="85">
        <f>((AO129+AP129)-((W129)*-1))*-1</f>
        <v>0</v>
      </c>
      <c r="AT129" s="45" t="s">
        <v>219</v>
      </c>
      <c r="AU129" s="45" t="s">
        <v>219</v>
      </c>
      <c r="AV129" s="90">
        <v>0</v>
      </c>
      <c r="AW129" s="90">
        <v>0</v>
      </c>
      <c r="AX129" s="90">
        <f>AV129+AW129</f>
        <v>0</v>
      </c>
      <c r="AY129" s="92">
        <f t="shared" si="1209"/>
        <v>0</v>
      </c>
      <c r="AZ129" s="92">
        <f t="shared" si="1210"/>
        <v>0</v>
      </c>
      <c r="BA129" s="93">
        <f>BB129+BI129</f>
        <v>0</v>
      </c>
      <c r="BB129" s="93">
        <f>BD129+BE129+BF129+BG129+BH129</f>
        <v>0</v>
      </c>
      <c r="BC129" s="94"/>
      <c r="BD129" s="85"/>
      <c r="BE129" s="85"/>
      <c r="BF129" s="85"/>
      <c r="BG129" s="85"/>
      <c r="BH129" s="85"/>
      <c r="BI129" s="93">
        <f>BJ129+BK129+BL129</f>
        <v>0</v>
      </c>
      <c r="BJ129" s="85"/>
      <c r="BK129" s="85"/>
      <c r="BL129" s="85"/>
      <c r="BM129" s="85">
        <f t="shared" si="1211"/>
        <v>0</v>
      </c>
      <c r="BN129" s="85">
        <f t="shared" si="1212"/>
        <v>0</v>
      </c>
      <c r="BO129" s="45" t="s">
        <v>219</v>
      </c>
      <c r="BP129" s="45" t="s">
        <v>219</v>
      </c>
      <c r="BQ129" s="90">
        <v>0</v>
      </c>
      <c r="BR129" s="90">
        <v>0</v>
      </c>
      <c r="BS129" s="90">
        <f>BQ129+BR129</f>
        <v>0</v>
      </c>
      <c r="BT129" s="93">
        <f>BU129+CB129</f>
        <v>0</v>
      </c>
      <c r="BU129" s="93">
        <f>BW129+BX129+BY129+BZ129+CA129</f>
        <v>0</v>
      </c>
      <c r="BV129" s="94"/>
      <c r="BW129" s="85"/>
      <c r="BX129" s="85"/>
      <c r="BY129" s="85"/>
      <c r="BZ129" s="85"/>
      <c r="CA129" s="85"/>
      <c r="CB129" s="93">
        <f>CC129+CD129+CE129</f>
        <v>0</v>
      </c>
      <c r="CC129" s="85"/>
      <c r="CD129" s="85"/>
      <c r="CE129" s="85"/>
      <c r="CF129" s="85">
        <f t="shared" si="1215"/>
        <v>0</v>
      </c>
      <c r="CG129" s="85">
        <f t="shared" si="1216"/>
        <v>0</v>
      </c>
      <c r="CH129" s="45" t="s">
        <v>219</v>
      </c>
      <c r="CI129" s="45" t="s">
        <v>219</v>
      </c>
      <c r="CJ129" s="96">
        <v>0</v>
      </c>
      <c r="CK129" s="96">
        <v>0</v>
      </c>
      <c r="CL129" s="96">
        <f>CJ129+CK129</f>
        <v>0</v>
      </c>
      <c r="CM129" s="93">
        <f>CN129+CU129</f>
        <v>0</v>
      </c>
      <c r="CN129" s="93">
        <f>CP129+CQ129+CR129+CS129+CT129</f>
        <v>0</v>
      </c>
      <c r="CO129" s="94"/>
      <c r="CP129" s="85"/>
      <c r="CQ129" s="85"/>
      <c r="CR129" s="85"/>
      <c r="CS129" s="85"/>
      <c r="CT129" s="85"/>
      <c r="CU129" s="93">
        <f>CV129+CW129+CX129</f>
        <v>0</v>
      </c>
      <c r="CV129" s="85"/>
      <c r="CW129" s="85"/>
      <c r="CX129" s="85"/>
      <c r="CY129" s="85">
        <f t="shared" si="1219"/>
        <v>0</v>
      </c>
      <c r="CZ129" s="85">
        <f t="shared" si="1220"/>
        <v>0</v>
      </c>
      <c r="DA129" s="45" t="s">
        <v>219</v>
      </c>
      <c r="DB129" s="45" t="s">
        <v>219</v>
      </c>
      <c r="DC129" s="96">
        <v>0</v>
      </c>
      <c r="DD129" s="96">
        <v>0</v>
      </c>
      <c r="DE129" s="96">
        <f>DC129+DD129</f>
        <v>0</v>
      </c>
      <c r="DF129" s="93">
        <f>DG129+DN129</f>
        <v>0</v>
      </c>
      <c r="DG129" s="93">
        <f>DI129+DJ129+DK129+DL129+DM129</f>
        <v>0</v>
      </c>
      <c r="DH129" s="94"/>
      <c r="DI129" s="85"/>
      <c r="DJ129" s="85"/>
      <c r="DK129" s="85"/>
      <c r="DL129" s="85"/>
      <c r="DM129" s="85"/>
      <c r="DN129" s="93">
        <f t="shared" si="1223"/>
        <v>0</v>
      </c>
      <c r="DO129" s="85"/>
      <c r="DP129" s="85"/>
      <c r="DQ129" s="85"/>
      <c r="DR129" s="85">
        <f t="shared" si="1224"/>
        <v>0</v>
      </c>
      <c r="DS129" s="85">
        <f t="shared" si="1225"/>
        <v>0</v>
      </c>
      <c r="DT129" s="45" t="s">
        <v>219</v>
      </c>
      <c r="DU129" s="45" t="s">
        <v>219</v>
      </c>
      <c r="DV129" s="96">
        <v>0</v>
      </c>
      <c r="DW129" s="96">
        <v>0</v>
      </c>
      <c r="DX129" s="96">
        <f>DV129+DW129</f>
        <v>0</v>
      </c>
      <c r="DY129" s="93">
        <f>DZ129+EG129</f>
        <v>0</v>
      </c>
      <c r="DZ129" s="93">
        <f>EB129+EC129+ED129+EE129+EF129</f>
        <v>0</v>
      </c>
      <c r="EA129" s="94"/>
      <c r="EB129" s="85"/>
      <c r="EC129" s="85"/>
      <c r="ED129" s="85"/>
      <c r="EE129" s="85"/>
      <c r="EF129" s="85"/>
      <c r="EG129" s="93">
        <v>0</v>
      </c>
      <c r="EH129" s="85"/>
      <c r="EI129" s="85"/>
      <c r="EJ129" s="85"/>
      <c r="EK129" s="85">
        <f t="shared" si="1228"/>
        <v>0</v>
      </c>
      <c r="EL129" s="85">
        <f t="shared" si="1229"/>
        <v>0</v>
      </c>
      <c r="EM129" s="45" t="s">
        <v>219</v>
      </c>
      <c r="EN129" s="45" t="s">
        <v>219</v>
      </c>
      <c r="EO129" s="96">
        <v>0</v>
      </c>
      <c r="EP129" s="96">
        <v>0</v>
      </c>
      <c r="EQ129" s="96">
        <f>EO129+EP129</f>
        <v>0</v>
      </c>
    </row>
    <row r="130" spans="1:147" x14ac:dyDescent="0.25">
      <c r="A130" s="29"/>
      <c r="B130" s="30"/>
      <c r="C130" s="31"/>
      <c r="D130" s="32" t="s">
        <v>171</v>
      </c>
      <c r="E130" s="34"/>
      <c r="F130" s="34"/>
      <c r="G130" s="34"/>
      <c r="H130" s="33">
        <f t="shared" ref="H130:AE130" si="1232">SUBTOTAL(9,H128:H129)</f>
        <v>279000</v>
      </c>
      <c r="I130" s="33">
        <f t="shared" si="1232"/>
        <v>0</v>
      </c>
      <c r="J130" s="33">
        <f t="shared" si="1232"/>
        <v>0</v>
      </c>
      <c r="K130" s="33">
        <f t="shared" si="1232"/>
        <v>0</v>
      </c>
      <c r="L130" s="33">
        <f t="shared" si="1232"/>
        <v>0</v>
      </c>
      <c r="M130" s="33">
        <f t="shared" si="1232"/>
        <v>0</v>
      </c>
      <c r="N130" s="33">
        <f t="shared" si="1232"/>
        <v>0</v>
      </c>
      <c r="O130" s="33">
        <f t="shared" si="1232"/>
        <v>0</v>
      </c>
      <c r="P130" s="33">
        <f t="shared" si="1232"/>
        <v>279000</v>
      </c>
      <c r="Q130" s="33">
        <f t="shared" si="1232"/>
        <v>0</v>
      </c>
      <c r="R130" s="33">
        <f t="shared" si="1232"/>
        <v>196000</v>
      </c>
      <c r="S130" s="33">
        <f t="shared" si="1232"/>
        <v>83000</v>
      </c>
      <c r="T130" s="33">
        <f t="shared" si="1232"/>
        <v>0</v>
      </c>
      <c r="U130" s="33">
        <f t="shared" si="1232"/>
        <v>-196000</v>
      </c>
      <c r="V130" s="33">
        <f t="shared" si="1232"/>
        <v>0</v>
      </c>
      <c r="W130" s="33">
        <f t="shared" si="1232"/>
        <v>-127400</v>
      </c>
      <c r="X130" s="33">
        <f t="shared" si="1232"/>
        <v>55392</v>
      </c>
      <c r="Y130" s="33">
        <f t="shared" si="1232"/>
        <v>29600</v>
      </c>
      <c r="Z130" s="47">
        <f t="shared" si="1232"/>
        <v>0</v>
      </c>
      <c r="AA130" s="47">
        <f t="shared" si="1232"/>
        <v>-0.55000000000000004</v>
      </c>
      <c r="AB130" s="47">
        <f t="shared" si="1232"/>
        <v>-0.55000000000000004</v>
      </c>
      <c r="AC130" s="47">
        <f t="shared" si="1232"/>
        <v>0</v>
      </c>
      <c r="AD130" s="47">
        <f t="shared" si="1232"/>
        <v>-0.36</v>
      </c>
      <c r="AE130" s="47">
        <f t="shared" si="1232"/>
        <v>-0.36</v>
      </c>
      <c r="AF130" s="33">
        <f t="shared" ref="AF130:AX130" si="1233">SUBTOTAL(9,AF128:AF129)</f>
        <v>0</v>
      </c>
      <c r="AG130" s="33">
        <f t="shared" si="1233"/>
        <v>0</v>
      </c>
      <c r="AH130" s="33">
        <f t="shared" si="1233"/>
        <v>0</v>
      </c>
      <c r="AI130" s="33">
        <f t="shared" si="1233"/>
        <v>0</v>
      </c>
      <c r="AJ130" s="33">
        <f t="shared" si="1233"/>
        <v>0</v>
      </c>
      <c r="AK130" s="33">
        <f t="shared" si="1233"/>
        <v>0</v>
      </c>
      <c r="AL130" s="33">
        <f t="shared" si="1233"/>
        <v>0</v>
      </c>
      <c r="AM130" s="33">
        <f t="shared" si="1233"/>
        <v>0</v>
      </c>
      <c r="AN130" s="33">
        <f t="shared" si="1233"/>
        <v>0</v>
      </c>
      <c r="AO130" s="33">
        <f t="shared" si="1233"/>
        <v>0</v>
      </c>
      <c r="AP130" s="33">
        <f t="shared" si="1233"/>
        <v>0</v>
      </c>
      <c r="AQ130" s="33">
        <f t="shared" si="1233"/>
        <v>0</v>
      </c>
      <c r="AR130" s="33">
        <f t="shared" si="1233"/>
        <v>0</v>
      </c>
      <c r="AS130" s="33">
        <f t="shared" si="1233"/>
        <v>127400</v>
      </c>
      <c r="AT130" s="33">
        <f t="shared" si="1233"/>
        <v>0</v>
      </c>
      <c r="AU130" s="33">
        <f t="shared" si="1233"/>
        <v>0</v>
      </c>
      <c r="AV130" s="47" t="e">
        <f t="shared" si="1233"/>
        <v>#DIV/0!</v>
      </c>
      <c r="AW130" s="47" t="e">
        <f t="shared" si="1233"/>
        <v>#DIV/0!</v>
      </c>
      <c r="AX130" s="47" t="e">
        <f t="shared" si="1233"/>
        <v>#DIV/0!</v>
      </c>
      <c r="AY130"/>
      <c r="AZ130"/>
      <c r="BA130" s="33">
        <f t="shared" ref="BA130:BS130" si="1234">SUBTOTAL(9,BA128:BA129)</f>
        <v>0</v>
      </c>
      <c r="BB130" s="33">
        <f t="shared" si="1234"/>
        <v>0</v>
      </c>
      <c r="BC130" s="33">
        <f t="shared" si="1234"/>
        <v>0</v>
      </c>
      <c r="BD130" s="33">
        <f t="shared" si="1234"/>
        <v>0</v>
      </c>
      <c r="BE130" s="33">
        <f t="shared" si="1234"/>
        <v>0</v>
      </c>
      <c r="BF130" s="33">
        <f t="shared" si="1234"/>
        <v>0</v>
      </c>
      <c r="BG130" s="33">
        <f t="shared" si="1234"/>
        <v>0</v>
      </c>
      <c r="BH130" s="33">
        <f t="shared" si="1234"/>
        <v>0</v>
      </c>
      <c r="BI130" s="33">
        <f t="shared" si="1234"/>
        <v>0</v>
      </c>
      <c r="BJ130" s="33">
        <f t="shared" si="1234"/>
        <v>0</v>
      </c>
      <c r="BK130" s="33">
        <f t="shared" si="1234"/>
        <v>0</v>
      </c>
      <c r="BL130" s="33">
        <f t="shared" si="1234"/>
        <v>0</v>
      </c>
      <c r="BM130" s="33">
        <f t="shared" si="1234"/>
        <v>0</v>
      </c>
      <c r="BN130" s="33">
        <f t="shared" si="1234"/>
        <v>0</v>
      </c>
      <c r="BO130" s="33">
        <f t="shared" si="1234"/>
        <v>0</v>
      </c>
      <c r="BP130" s="33">
        <f t="shared" si="1234"/>
        <v>0</v>
      </c>
      <c r="BQ130" s="47" t="e">
        <f t="shared" si="1234"/>
        <v>#DIV/0!</v>
      </c>
      <c r="BR130" s="47" t="e">
        <f t="shared" si="1234"/>
        <v>#DIV/0!</v>
      </c>
      <c r="BS130" s="47" t="e">
        <f t="shared" si="1234"/>
        <v>#DIV/0!</v>
      </c>
      <c r="BT130" s="33">
        <f t="shared" ref="BT130:CL130" si="1235">SUBTOTAL(9,BT128:BT129)</f>
        <v>0</v>
      </c>
      <c r="BU130" s="33">
        <f t="shared" si="1235"/>
        <v>0</v>
      </c>
      <c r="BV130" s="33">
        <f t="shared" si="1235"/>
        <v>0</v>
      </c>
      <c r="BW130" s="33">
        <f t="shared" si="1235"/>
        <v>0</v>
      </c>
      <c r="BX130" s="33">
        <f t="shared" si="1235"/>
        <v>0</v>
      </c>
      <c r="BY130" s="33">
        <f t="shared" si="1235"/>
        <v>0</v>
      </c>
      <c r="BZ130" s="33">
        <f t="shared" si="1235"/>
        <v>0</v>
      </c>
      <c r="CA130" s="33">
        <f t="shared" si="1235"/>
        <v>0</v>
      </c>
      <c r="CB130" s="33">
        <f t="shared" si="1235"/>
        <v>0</v>
      </c>
      <c r="CC130" s="33">
        <f t="shared" si="1235"/>
        <v>0</v>
      </c>
      <c r="CD130" s="33">
        <f t="shared" si="1235"/>
        <v>0</v>
      </c>
      <c r="CE130" s="33">
        <f t="shared" si="1235"/>
        <v>0</v>
      </c>
      <c r="CF130" s="33">
        <f t="shared" si="1235"/>
        <v>0</v>
      </c>
      <c r="CG130" s="33">
        <f t="shared" si="1235"/>
        <v>0</v>
      </c>
      <c r="CH130" s="33">
        <f t="shared" si="1235"/>
        <v>0</v>
      </c>
      <c r="CI130" s="33">
        <f t="shared" si="1235"/>
        <v>0</v>
      </c>
      <c r="CJ130" s="60" t="e">
        <f t="shared" si="1235"/>
        <v>#DIV/0!</v>
      </c>
      <c r="CK130" s="60" t="e">
        <f t="shared" si="1235"/>
        <v>#DIV/0!</v>
      </c>
      <c r="CL130" s="60" t="e">
        <f t="shared" si="1235"/>
        <v>#DIV/0!</v>
      </c>
      <c r="CM130" s="33">
        <f t="shared" ref="CM130:DE130" si="1236">SUBTOTAL(9,CM128:CM129)</f>
        <v>0</v>
      </c>
      <c r="CN130" s="33">
        <f t="shared" si="1236"/>
        <v>0</v>
      </c>
      <c r="CO130" s="33">
        <f t="shared" si="1236"/>
        <v>0</v>
      </c>
      <c r="CP130" s="33">
        <f t="shared" si="1236"/>
        <v>0</v>
      </c>
      <c r="CQ130" s="33">
        <f t="shared" si="1236"/>
        <v>0</v>
      </c>
      <c r="CR130" s="33">
        <f t="shared" si="1236"/>
        <v>0</v>
      </c>
      <c r="CS130" s="33">
        <f t="shared" si="1236"/>
        <v>0</v>
      </c>
      <c r="CT130" s="33">
        <f t="shared" si="1236"/>
        <v>0</v>
      </c>
      <c r="CU130" s="33">
        <f t="shared" si="1236"/>
        <v>0</v>
      </c>
      <c r="CV130" s="33">
        <f t="shared" si="1236"/>
        <v>0</v>
      </c>
      <c r="CW130" s="33">
        <f t="shared" si="1236"/>
        <v>0</v>
      </c>
      <c r="CX130" s="33">
        <f t="shared" si="1236"/>
        <v>0</v>
      </c>
      <c r="CY130" s="33">
        <f t="shared" si="1236"/>
        <v>0</v>
      </c>
      <c r="CZ130" s="33">
        <f t="shared" si="1236"/>
        <v>0</v>
      </c>
      <c r="DA130" s="33">
        <f t="shared" si="1236"/>
        <v>56067</v>
      </c>
      <c r="DB130" s="33">
        <f t="shared" si="1236"/>
        <v>27130</v>
      </c>
      <c r="DC130" s="60">
        <f t="shared" si="1236"/>
        <v>0</v>
      </c>
      <c r="DD130" s="60">
        <f t="shared" si="1236"/>
        <v>0</v>
      </c>
      <c r="DE130" s="60">
        <f t="shared" si="1236"/>
        <v>0</v>
      </c>
      <c r="DF130" s="33">
        <f t="shared" ref="DF130:DX130" si="1237">SUBTOTAL(9,DF128:DF129)</f>
        <v>0</v>
      </c>
      <c r="DG130" s="33">
        <f t="shared" si="1237"/>
        <v>0</v>
      </c>
      <c r="DH130" s="33">
        <f t="shared" si="1237"/>
        <v>0</v>
      </c>
      <c r="DI130" s="33">
        <f t="shared" si="1237"/>
        <v>0</v>
      </c>
      <c r="DJ130" s="33">
        <f t="shared" si="1237"/>
        <v>0</v>
      </c>
      <c r="DK130" s="33">
        <f t="shared" si="1237"/>
        <v>0</v>
      </c>
      <c r="DL130" s="33">
        <f t="shared" si="1237"/>
        <v>0</v>
      </c>
      <c r="DM130" s="33">
        <f t="shared" si="1237"/>
        <v>0</v>
      </c>
      <c r="DN130" s="33">
        <f t="shared" si="1237"/>
        <v>0</v>
      </c>
      <c r="DO130" s="33">
        <f t="shared" si="1237"/>
        <v>0</v>
      </c>
      <c r="DP130" s="33">
        <f t="shared" si="1237"/>
        <v>0</v>
      </c>
      <c r="DQ130" s="33">
        <f t="shared" si="1237"/>
        <v>0</v>
      </c>
      <c r="DR130" s="33">
        <f t="shared" si="1237"/>
        <v>0</v>
      </c>
      <c r="DS130" s="33">
        <f t="shared" si="1237"/>
        <v>0</v>
      </c>
      <c r="DT130" s="33">
        <f t="shared" si="1237"/>
        <v>0</v>
      </c>
      <c r="DU130" s="33">
        <f t="shared" si="1237"/>
        <v>0</v>
      </c>
      <c r="DV130" s="60" t="e">
        <f t="shared" si="1237"/>
        <v>#DIV/0!</v>
      </c>
      <c r="DW130" s="60" t="e">
        <f t="shared" si="1237"/>
        <v>#DIV/0!</v>
      </c>
      <c r="DX130" s="60" t="e">
        <f t="shared" si="1237"/>
        <v>#DIV/0!</v>
      </c>
      <c r="DY130" s="33">
        <f t="shared" ref="DY130:EQ130" si="1238">SUBTOTAL(9,DY128:DY129)</f>
        <v>0</v>
      </c>
      <c r="DZ130" s="33">
        <f t="shared" si="1238"/>
        <v>0</v>
      </c>
      <c r="EA130" s="33">
        <f t="shared" si="1238"/>
        <v>0</v>
      </c>
      <c r="EB130" s="33">
        <f t="shared" si="1238"/>
        <v>0</v>
      </c>
      <c r="EC130" s="33">
        <f t="shared" si="1238"/>
        <v>0</v>
      </c>
      <c r="ED130" s="33">
        <f t="shared" si="1238"/>
        <v>0</v>
      </c>
      <c r="EE130" s="33">
        <f t="shared" si="1238"/>
        <v>0</v>
      </c>
      <c r="EF130" s="33">
        <f t="shared" si="1238"/>
        <v>0</v>
      </c>
      <c r="EG130" s="33">
        <f t="shared" si="1238"/>
        <v>0</v>
      </c>
      <c r="EH130" s="33">
        <f t="shared" si="1238"/>
        <v>0</v>
      </c>
      <c r="EI130" s="33">
        <f t="shared" si="1238"/>
        <v>0</v>
      </c>
      <c r="EJ130" s="33">
        <f t="shared" si="1238"/>
        <v>0</v>
      </c>
      <c r="EK130" s="33">
        <f t="shared" si="1238"/>
        <v>0</v>
      </c>
      <c r="EL130" s="33">
        <f t="shared" si="1238"/>
        <v>0</v>
      </c>
      <c r="EM130" s="33">
        <f t="shared" si="1238"/>
        <v>0</v>
      </c>
      <c r="EN130" s="33">
        <f t="shared" si="1238"/>
        <v>0</v>
      </c>
      <c r="EO130" s="60" t="e">
        <f t="shared" si="1238"/>
        <v>#DIV/0!</v>
      </c>
      <c r="EP130" s="60" t="e">
        <f t="shared" si="1238"/>
        <v>#DIV/0!</v>
      </c>
      <c r="EQ130" s="60" t="e">
        <f t="shared" si="1238"/>
        <v>#DIV/0!</v>
      </c>
    </row>
    <row r="131" spans="1:147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6" t="s">
        <v>19</v>
      </c>
      <c r="H131" s="40">
        <f>I131+P131</f>
        <v>431072</v>
      </c>
      <c r="I131" s="40">
        <f>K131+L131+M131+N131+O131</f>
        <v>0</v>
      </c>
      <c r="J131" s="5"/>
      <c r="K131" s="9"/>
      <c r="L131" s="9"/>
      <c r="M131" s="9"/>
      <c r="N131" s="9"/>
      <c r="O131" s="9"/>
      <c r="P131" s="40">
        <f>Q131+R131+S131</f>
        <v>431072</v>
      </c>
      <c r="Q131" s="9"/>
      <c r="R131" s="9">
        <v>380940</v>
      </c>
      <c r="S131" s="9">
        <v>50132</v>
      </c>
      <c r="T131" s="68">
        <f>(L131+M131+N131)*-1</f>
        <v>0</v>
      </c>
      <c r="U131" s="68">
        <f>(Q131+R131)*-1</f>
        <v>-380940</v>
      </c>
      <c r="V131" s="9">
        <f t="shared" ref="V131:W133" si="1239">ROUND(T131*0.65,0)</f>
        <v>0</v>
      </c>
      <c r="W131" s="9">
        <f t="shared" si="1239"/>
        <v>-247611</v>
      </c>
      <c r="X131" s="9">
        <v>55392</v>
      </c>
      <c r="Y131" s="9">
        <v>29600</v>
      </c>
      <c r="Z131" s="73">
        <f t="shared" ref="Z131:Z133" si="1240">IF(T131=0,0,ROUND((T131+L131)/X131/12,2))</f>
        <v>0</v>
      </c>
      <c r="AA131" s="73">
        <f t="shared" ref="AA131:AA133" si="1241">IF(U131=0,0,ROUND((U131+Q131)/Y131/12,2))</f>
        <v>-1.07</v>
      </c>
      <c r="AB131" s="73">
        <f>Z131+AA131</f>
        <v>-1.07</v>
      </c>
      <c r="AC131" s="73">
        <f t="shared" ref="AC131:AC133" si="1242">ROUND(Z131*0.65,2)</f>
        <v>0</v>
      </c>
      <c r="AD131" s="73">
        <f t="shared" ref="AD131:AD133" si="1243">ROUND(AA131*0.65,2)</f>
        <v>-0.7</v>
      </c>
      <c r="AE131" s="46">
        <f>AC131+AD131</f>
        <v>-0.7</v>
      </c>
      <c r="AF131" s="40">
        <f>AG131+AN131</f>
        <v>0</v>
      </c>
      <c r="AG131" s="40">
        <f>AI131+AJ131+AK131+AL131+AM131</f>
        <v>0</v>
      </c>
      <c r="AH131" s="5"/>
      <c r="AI131" s="9"/>
      <c r="AJ131" s="9"/>
      <c r="AK131" s="9"/>
      <c r="AL131" s="9"/>
      <c r="AM131" s="9"/>
      <c r="AN131" s="40">
        <f>AO131+AP131+AQ131</f>
        <v>0</v>
      </c>
      <c r="AO131" s="9"/>
      <c r="AP131" s="9"/>
      <c r="AQ131" s="9"/>
      <c r="AR131" s="85">
        <f>((AL131+AK131+AJ131)-((V131)*-1))*-1</f>
        <v>0</v>
      </c>
      <c r="AS131" s="85">
        <f>((AO131+AP131)-((W131)*-1))*-1</f>
        <v>247611</v>
      </c>
      <c r="AT131" s="9"/>
      <c r="AU131" s="9"/>
      <c r="AV131" s="90" t="e">
        <f t="shared" ref="AV131:AV133" si="1244">ROUND((AY131/AT131/10)+(AC131),2)*-1</f>
        <v>#DIV/0!</v>
      </c>
      <c r="AW131" s="90" t="e">
        <f t="shared" ref="AW131:AW133" si="1245">ROUND((AZ131/AU131/10)+AD131,2)*-1</f>
        <v>#DIV/0!</v>
      </c>
      <c r="AX131" s="90" t="e">
        <f>AV131+AW131</f>
        <v>#DIV/0!</v>
      </c>
      <c r="AY131" s="92">
        <f t="shared" ref="AY131:AY133" si="1246">AK131+AL131</f>
        <v>0</v>
      </c>
      <c r="AZ131" s="92">
        <f t="shared" ref="AZ131:AZ133" si="1247">AP131</f>
        <v>0</v>
      </c>
      <c r="BA131" s="93">
        <f>BB131+BI131</f>
        <v>0</v>
      </c>
      <c r="BB131" s="93">
        <f>BD131+BE131+BF131+BG131+BH131</f>
        <v>0</v>
      </c>
      <c r="BC131" s="94"/>
      <c r="BD131" s="85"/>
      <c r="BE131" s="85"/>
      <c r="BF131" s="85"/>
      <c r="BG131" s="85"/>
      <c r="BH131" s="85"/>
      <c r="BI131" s="93">
        <f>BJ131+BK131+BL131</f>
        <v>0</v>
      </c>
      <c r="BJ131" s="85"/>
      <c r="BK131" s="85"/>
      <c r="BL131" s="85"/>
      <c r="BM131" s="85">
        <f t="shared" ref="BM131:BM133" si="1248">(BE131+BF131+BG131)-(AJ131+AK131+AL131)</f>
        <v>0</v>
      </c>
      <c r="BN131" s="85">
        <f t="shared" ref="BN131:BN133" si="1249">(BJ131+BK131)-(AO131+AP131)</f>
        <v>0</v>
      </c>
      <c r="BO131" s="9"/>
      <c r="BP131" s="9"/>
      <c r="BQ131" s="90" t="e">
        <f t="shared" ref="BQ131:BQ133" si="1250">ROUND(((BF131+BG131)-(AK131+AL131))/BO131/10,2)*-1</f>
        <v>#DIV/0!</v>
      </c>
      <c r="BR131" s="90" t="e">
        <f t="shared" ref="BR131:BR133" si="1251">ROUND(((BK131-AP131)/BP131/10),2)*-1</f>
        <v>#DIV/0!</v>
      </c>
      <c r="BS131" s="90" t="e">
        <f>BQ131+BR131</f>
        <v>#DIV/0!</v>
      </c>
      <c r="BT131" s="93">
        <f>BU131+CB131</f>
        <v>0</v>
      </c>
      <c r="BU131" s="93">
        <f>BW131+BX131+BY131+BZ131+CA131</f>
        <v>0</v>
      </c>
      <c r="BV131" s="81"/>
      <c r="BW131" s="82"/>
      <c r="BX131" s="82"/>
      <c r="BY131" s="82"/>
      <c r="BZ131" s="82"/>
      <c r="CA131" s="82"/>
      <c r="CB131" s="80">
        <f>CC131+CD131+CE131</f>
        <v>0</v>
      </c>
      <c r="CC131" s="82"/>
      <c r="CD131" s="82"/>
      <c r="CE131" s="82"/>
      <c r="CF131" s="85">
        <f t="shared" ref="CF131:CF133" si="1252">(BX131+BY131+BZ131)-(BE131+BF131+BG131)</f>
        <v>0</v>
      </c>
      <c r="CG131" s="85">
        <f t="shared" ref="CG131:CG133" si="1253">(CC131+CD131)-(BJ131+BK131)</f>
        <v>0</v>
      </c>
      <c r="CH131" s="9"/>
      <c r="CI131" s="9"/>
      <c r="CJ131" s="96" t="e">
        <f t="shared" ref="CJ131:CJ133" si="1254">ROUND(((BY131+BZ131)-(BF131+BG131))/CH131/10,2)*-1</f>
        <v>#DIV/0!</v>
      </c>
      <c r="CK131" s="96" t="e">
        <f t="shared" ref="CK131:CK133" si="1255">ROUND(((CD131-BK131)/CI131/10),2)*-1</f>
        <v>#DIV/0!</v>
      </c>
      <c r="CL131" s="96" t="e">
        <f>CJ131+CK131</f>
        <v>#DIV/0!</v>
      </c>
      <c r="CM131" s="93">
        <f>CN131+CU131</f>
        <v>0</v>
      </c>
      <c r="CN131" s="93">
        <f>CP131+CQ131+CR131+CS131+CT131</f>
        <v>0</v>
      </c>
      <c r="CO131" s="94"/>
      <c r="CP131" s="85"/>
      <c r="CQ131" s="85"/>
      <c r="CR131" s="85"/>
      <c r="CS131" s="85"/>
      <c r="CT131" s="85"/>
      <c r="CU131" s="93">
        <f>CV131+CW131+CX131</f>
        <v>0</v>
      </c>
      <c r="CV131" s="85"/>
      <c r="CW131" s="85"/>
      <c r="CX131" s="85"/>
      <c r="CY131" s="85">
        <f t="shared" ref="CY131:CY133" si="1256">(CQ131+CR131+CS131)-(BX131+BY131+BZ131)</f>
        <v>0</v>
      </c>
      <c r="CZ131" s="85">
        <f t="shared" ref="CZ131:CZ133" si="1257">(CV131+CW131)-(CC131+CD131)</f>
        <v>0</v>
      </c>
      <c r="DA131" s="9">
        <v>56067</v>
      </c>
      <c r="DB131" s="9">
        <v>27130</v>
      </c>
      <c r="DC131" s="96">
        <f t="shared" ref="DC131" si="1258">ROUND(((CR131+CS131)-(BY131+BZ131))/DA131/10,2)*-1</f>
        <v>0</v>
      </c>
      <c r="DD131" s="96">
        <f t="shared" ref="DD131" si="1259">ROUND(((CW131-CD131)/DB131/10),2)*-1</f>
        <v>0</v>
      </c>
      <c r="DE131" s="96">
        <f>DC131+DD131</f>
        <v>0</v>
      </c>
      <c r="DF131" s="93">
        <f>DG131+DN131</f>
        <v>0</v>
      </c>
      <c r="DG131" s="93">
        <f>DI131+DJ131+DK131+DL131+DM131</f>
        <v>0</v>
      </c>
      <c r="DH131" s="94"/>
      <c r="DI131" s="85"/>
      <c r="DJ131" s="85"/>
      <c r="DK131" s="85"/>
      <c r="DL131" s="85"/>
      <c r="DM131" s="85"/>
      <c r="DN131" s="93">
        <f t="shared" ref="DN131:DN133" si="1260">DO131+DP131+DQ131</f>
        <v>0</v>
      </c>
      <c r="DO131" s="85"/>
      <c r="DP131" s="85"/>
      <c r="DQ131" s="85"/>
      <c r="DR131" s="85">
        <f t="shared" ref="DR131:DR133" si="1261">(DJ131+DK131+DL131)-(CQ131+CR131+CS131)</f>
        <v>0</v>
      </c>
      <c r="DS131" s="85">
        <f t="shared" ref="DS131:DS133" si="1262">(DO131+DP131)-(CV131+CW131)</f>
        <v>0</v>
      </c>
      <c r="DT131" s="9"/>
      <c r="DU131" s="9"/>
      <c r="DV131" s="96" t="e">
        <f t="shared" ref="DV131" si="1263">ROUND(((DK131+DL131)-(CR131+CS131))/DT131/10,2)*-1</f>
        <v>#DIV/0!</v>
      </c>
      <c r="DW131" s="96" t="e">
        <f t="shared" ref="DW131" si="1264">ROUND(((DP131-CW131)/DU131/10),2)*-1</f>
        <v>#DIV/0!</v>
      </c>
      <c r="DX131" s="96" t="e">
        <f>DV131+DW131</f>
        <v>#DIV/0!</v>
      </c>
      <c r="DY131" s="93">
        <f>DZ131+EG131</f>
        <v>0</v>
      </c>
      <c r="DZ131" s="93">
        <f>EB131+EC131+ED131+EE131+EF131</f>
        <v>0</v>
      </c>
      <c r="EA131" s="94"/>
      <c r="EB131" s="85"/>
      <c r="EC131" s="85"/>
      <c r="ED131" s="85"/>
      <c r="EE131" s="85"/>
      <c r="EF131" s="85"/>
      <c r="EG131" s="93">
        <v>0</v>
      </c>
      <c r="EH131" s="85"/>
      <c r="EI131" s="85"/>
      <c r="EJ131" s="85"/>
      <c r="EK131" s="85">
        <f t="shared" ref="EK131:EK133" si="1265">(EC131+ED131+EE131)-(DJ131+DK131+DL131)</f>
        <v>0</v>
      </c>
      <c r="EL131" s="85">
        <f t="shared" ref="EL131:EL133" si="1266">(EH131+EI131)-(DO131+DP131)</f>
        <v>0</v>
      </c>
      <c r="EM131" s="9"/>
      <c r="EN131" s="9"/>
      <c r="EO131" s="96" t="e">
        <f t="shared" ref="EO131" si="1267">ROUND(((ED131+EE131)-(DK131+DL131))/EM131/10,2)*-1</f>
        <v>#DIV/0!</v>
      </c>
      <c r="EP131" s="96" t="e">
        <f t="shared" ref="EP131" si="1268">ROUND(((EI131-DP131)/EN131/10),2)*-1</f>
        <v>#DIV/0!</v>
      </c>
      <c r="EQ131" s="96" t="e">
        <f>EO131+EP131</f>
        <v>#DIV/0!</v>
      </c>
    </row>
    <row r="132" spans="1:147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19">
        <v>3123</v>
      </c>
      <c r="F132" s="19" t="s">
        <v>109</v>
      </c>
      <c r="G132" s="19" t="s">
        <v>95</v>
      </c>
      <c r="H132" s="40">
        <f>I132+P132</f>
        <v>0</v>
      </c>
      <c r="I132" s="40">
        <f>K132+L132+M132+N132+O132</f>
        <v>0</v>
      </c>
      <c r="J132" s="5"/>
      <c r="K132" s="9"/>
      <c r="L132" s="9"/>
      <c r="M132" s="9"/>
      <c r="N132" s="9"/>
      <c r="O132" s="9"/>
      <c r="P132" s="40">
        <f>Q132+R132+S132</f>
        <v>0</v>
      </c>
      <c r="Q132" s="9"/>
      <c r="R132" s="9"/>
      <c r="S132" s="9"/>
      <c r="T132" s="68">
        <f>(L132+M132+N132)*-1</f>
        <v>0</v>
      </c>
      <c r="U132" s="68">
        <f>(Q132+R132)*-1</f>
        <v>0</v>
      </c>
      <c r="V132" s="9">
        <f t="shared" si="1239"/>
        <v>0</v>
      </c>
      <c r="W132" s="9">
        <f t="shared" si="1239"/>
        <v>0</v>
      </c>
      <c r="X132" s="45" t="s">
        <v>219</v>
      </c>
      <c r="Y132" s="45" t="s">
        <v>219</v>
      </c>
      <c r="Z132" s="73">
        <f t="shared" si="1240"/>
        <v>0</v>
      </c>
      <c r="AA132" s="73">
        <f t="shared" si="1241"/>
        <v>0</v>
      </c>
      <c r="AB132" s="73">
        <f>Z132+AA132</f>
        <v>0</v>
      </c>
      <c r="AC132" s="73">
        <f t="shared" si="1242"/>
        <v>0</v>
      </c>
      <c r="AD132" s="73">
        <f t="shared" si="1243"/>
        <v>0</v>
      </c>
      <c r="AE132" s="46">
        <f>AC132+AD132</f>
        <v>0</v>
      </c>
      <c r="AF132" s="40">
        <f>AG132+AN132</f>
        <v>0</v>
      </c>
      <c r="AG132" s="40">
        <f>AI132+AJ132+AK132+AL132+AM132</f>
        <v>0</v>
      </c>
      <c r="AH132" s="5"/>
      <c r="AI132" s="9"/>
      <c r="AJ132" s="9"/>
      <c r="AK132" s="9"/>
      <c r="AL132" s="9"/>
      <c r="AM132" s="9"/>
      <c r="AN132" s="40">
        <f>AO132+AP132+AQ132</f>
        <v>0</v>
      </c>
      <c r="AO132" s="9"/>
      <c r="AP132" s="9"/>
      <c r="AQ132" s="9"/>
      <c r="AR132" s="85">
        <f>((AL132+AK132+AJ132)-((V132)*-1))*-1</f>
        <v>0</v>
      </c>
      <c r="AS132" s="85">
        <f>((AO132+AP132)-((W132)*-1))*-1</f>
        <v>0</v>
      </c>
      <c r="AT132" s="45" t="s">
        <v>219</v>
      </c>
      <c r="AU132" s="45" t="s">
        <v>219</v>
      </c>
      <c r="AV132" s="90">
        <v>0</v>
      </c>
      <c r="AW132" s="90">
        <v>0</v>
      </c>
      <c r="AX132" s="90">
        <f>AV132+AW132</f>
        <v>0</v>
      </c>
      <c r="AY132" s="92">
        <f t="shared" si="1246"/>
        <v>0</v>
      </c>
      <c r="AZ132" s="92">
        <f t="shared" si="1247"/>
        <v>0</v>
      </c>
      <c r="BA132" s="93">
        <f>BB132+BI132</f>
        <v>0</v>
      </c>
      <c r="BB132" s="93">
        <f>BD132+BE132+BF132+BG132+BH132</f>
        <v>0</v>
      </c>
      <c r="BC132" s="94"/>
      <c r="BD132" s="85"/>
      <c r="BE132" s="85"/>
      <c r="BF132" s="85"/>
      <c r="BG132" s="85"/>
      <c r="BH132" s="85"/>
      <c r="BI132" s="93">
        <f>BJ132+BK132+BL132</f>
        <v>0</v>
      </c>
      <c r="BJ132" s="85"/>
      <c r="BK132" s="85"/>
      <c r="BL132" s="85"/>
      <c r="BM132" s="85">
        <f t="shared" si="1248"/>
        <v>0</v>
      </c>
      <c r="BN132" s="85">
        <f t="shared" si="1249"/>
        <v>0</v>
      </c>
      <c r="BO132" s="45" t="s">
        <v>219</v>
      </c>
      <c r="BP132" s="45" t="s">
        <v>219</v>
      </c>
      <c r="BQ132" s="90">
        <v>0</v>
      </c>
      <c r="BR132" s="90">
        <v>0</v>
      </c>
      <c r="BS132" s="90">
        <f>BQ132+BR132</f>
        <v>0</v>
      </c>
      <c r="BT132" s="93">
        <f>BU132+CB132</f>
        <v>0</v>
      </c>
      <c r="BU132" s="93">
        <f>BW132+BX132+BY132+BZ132+CA132</f>
        <v>0</v>
      </c>
      <c r="BV132" s="81"/>
      <c r="BW132" s="82"/>
      <c r="BX132" s="82"/>
      <c r="BY132" s="82"/>
      <c r="BZ132" s="82"/>
      <c r="CA132" s="82"/>
      <c r="CB132" s="80">
        <f>CC132+CD132+CE132</f>
        <v>0</v>
      </c>
      <c r="CC132" s="82"/>
      <c r="CD132" s="82"/>
      <c r="CE132" s="82"/>
      <c r="CF132" s="85">
        <f t="shared" si="1252"/>
        <v>0</v>
      </c>
      <c r="CG132" s="85">
        <f t="shared" si="1253"/>
        <v>0</v>
      </c>
      <c r="CH132" s="45" t="s">
        <v>219</v>
      </c>
      <c r="CI132" s="45" t="s">
        <v>219</v>
      </c>
      <c r="CJ132" s="96">
        <v>0</v>
      </c>
      <c r="CK132" s="96">
        <v>0</v>
      </c>
      <c r="CL132" s="96">
        <f>CJ132+CK132</f>
        <v>0</v>
      </c>
      <c r="CM132" s="93">
        <f>CN132+CU132</f>
        <v>0</v>
      </c>
      <c r="CN132" s="93">
        <f>CP132+CQ132+CR132+CS132+CT132</f>
        <v>0</v>
      </c>
      <c r="CO132" s="94"/>
      <c r="CP132" s="85"/>
      <c r="CQ132" s="85"/>
      <c r="CR132" s="85"/>
      <c r="CS132" s="85"/>
      <c r="CT132" s="85"/>
      <c r="CU132" s="93">
        <f>CV132+CW132+CX132</f>
        <v>0</v>
      </c>
      <c r="CV132" s="85"/>
      <c r="CW132" s="85"/>
      <c r="CX132" s="85"/>
      <c r="CY132" s="85">
        <f t="shared" si="1256"/>
        <v>0</v>
      </c>
      <c r="CZ132" s="85">
        <f t="shared" si="1257"/>
        <v>0</v>
      </c>
      <c r="DA132" s="45" t="s">
        <v>219</v>
      </c>
      <c r="DB132" s="45" t="s">
        <v>219</v>
      </c>
      <c r="DC132" s="96">
        <v>0</v>
      </c>
      <c r="DD132" s="96">
        <v>0</v>
      </c>
      <c r="DE132" s="96">
        <f>DC132+DD132</f>
        <v>0</v>
      </c>
      <c r="DF132" s="93">
        <f>DG132+DN132</f>
        <v>0</v>
      </c>
      <c r="DG132" s="93">
        <f>DI132+DJ132+DK132+DL132+DM132</f>
        <v>0</v>
      </c>
      <c r="DH132" s="94"/>
      <c r="DI132" s="85"/>
      <c r="DJ132" s="85"/>
      <c r="DK132" s="85"/>
      <c r="DL132" s="85"/>
      <c r="DM132" s="85"/>
      <c r="DN132" s="93">
        <f t="shared" si="1260"/>
        <v>0</v>
      </c>
      <c r="DO132" s="85"/>
      <c r="DP132" s="85"/>
      <c r="DQ132" s="85"/>
      <c r="DR132" s="85">
        <f t="shared" si="1261"/>
        <v>0</v>
      </c>
      <c r="DS132" s="85">
        <f t="shared" si="1262"/>
        <v>0</v>
      </c>
      <c r="DT132" s="45" t="s">
        <v>219</v>
      </c>
      <c r="DU132" s="45" t="s">
        <v>219</v>
      </c>
      <c r="DV132" s="96">
        <v>0</v>
      </c>
      <c r="DW132" s="96">
        <v>0</v>
      </c>
      <c r="DX132" s="96">
        <f>DV132+DW132</f>
        <v>0</v>
      </c>
      <c r="DY132" s="93">
        <f>DZ132+EG132</f>
        <v>0</v>
      </c>
      <c r="DZ132" s="93">
        <f>EB132+EC132+ED132+EE132+EF132</f>
        <v>0</v>
      </c>
      <c r="EA132" s="94"/>
      <c r="EB132" s="85"/>
      <c r="EC132" s="85"/>
      <c r="ED132" s="85"/>
      <c r="EE132" s="85"/>
      <c r="EF132" s="85"/>
      <c r="EG132" s="93">
        <v>0</v>
      </c>
      <c r="EH132" s="85"/>
      <c r="EI132" s="85"/>
      <c r="EJ132" s="85"/>
      <c r="EK132" s="85">
        <f t="shared" si="1265"/>
        <v>0</v>
      </c>
      <c r="EL132" s="85">
        <f t="shared" si="1266"/>
        <v>0</v>
      </c>
      <c r="EM132" s="45" t="s">
        <v>219</v>
      </c>
      <c r="EN132" s="45" t="s">
        <v>219</v>
      </c>
      <c r="EO132" s="96">
        <v>0</v>
      </c>
      <c r="EP132" s="96">
        <v>0</v>
      </c>
      <c r="EQ132" s="96">
        <f>EO132+EP132</f>
        <v>0</v>
      </c>
    </row>
    <row r="133" spans="1:147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95</v>
      </c>
      <c r="H133" s="40">
        <f>I133+P133</f>
        <v>20000</v>
      </c>
      <c r="I133" s="40">
        <f>K133+L133+M133+N133+O133</f>
        <v>20000</v>
      </c>
      <c r="J133" s="5"/>
      <c r="K133" s="9"/>
      <c r="L133" s="9">
        <v>20000</v>
      </c>
      <c r="M133" s="9"/>
      <c r="N133" s="9"/>
      <c r="O133" s="9"/>
      <c r="P133" s="40">
        <f>Q133+R133+S133</f>
        <v>0</v>
      </c>
      <c r="Q133" s="9"/>
      <c r="R133" s="9"/>
      <c r="S133" s="9"/>
      <c r="T133" s="68">
        <f>(L133+M133+N133)*-1</f>
        <v>-20000</v>
      </c>
      <c r="U133" s="68">
        <f>(Q133+R133)*-1</f>
        <v>0</v>
      </c>
      <c r="V133" s="9">
        <f t="shared" si="1239"/>
        <v>-13000</v>
      </c>
      <c r="W133" s="9">
        <f t="shared" si="1239"/>
        <v>0</v>
      </c>
      <c r="X133" s="9">
        <v>41481</v>
      </c>
      <c r="Y133" s="9">
        <v>23391</v>
      </c>
      <c r="Z133" s="73">
        <f t="shared" si="1240"/>
        <v>0</v>
      </c>
      <c r="AA133" s="73">
        <f t="shared" si="1241"/>
        <v>0</v>
      </c>
      <c r="AB133" s="73">
        <f>Z133+AA133</f>
        <v>0</v>
      </c>
      <c r="AC133" s="73">
        <f t="shared" si="1242"/>
        <v>0</v>
      </c>
      <c r="AD133" s="73">
        <f t="shared" si="1243"/>
        <v>0</v>
      </c>
      <c r="AE133" s="46">
        <f>AC133+AD133</f>
        <v>0</v>
      </c>
      <c r="AF133" s="40">
        <f>AG133+AN133</f>
        <v>0</v>
      </c>
      <c r="AG133" s="40">
        <f>AI133+AJ133+AK133+AL133+AM133</f>
        <v>0</v>
      </c>
      <c r="AH133" s="5"/>
      <c r="AI133" s="9"/>
      <c r="AJ133" s="9"/>
      <c r="AK133" s="9"/>
      <c r="AL133" s="9"/>
      <c r="AM133" s="9"/>
      <c r="AN133" s="40">
        <f>AO133+AP133+AQ133</f>
        <v>0</v>
      </c>
      <c r="AO133" s="9"/>
      <c r="AP133" s="9"/>
      <c r="AQ133" s="9"/>
      <c r="AR133" s="85">
        <f>((AL133+AK133+AJ133)-((V133)*-1))*-1</f>
        <v>13000</v>
      </c>
      <c r="AS133" s="85">
        <f>((AO133+AP133)-((W133)*-1))*-1</f>
        <v>0</v>
      </c>
      <c r="AT133" s="9"/>
      <c r="AU133" s="9"/>
      <c r="AV133" s="90" t="e">
        <f t="shared" si="1244"/>
        <v>#DIV/0!</v>
      </c>
      <c r="AW133" s="90" t="e">
        <f t="shared" si="1245"/>
        <v>#DIV/0!</v>
      </c>
      <c r="AX133" s="90" t="e">
        <f>AV133+AW133</f>
        <v>#DIV/0!</v>
      </c>
      <c r="AY133" s="92">
        <f t="shared" si="1246"/>
        <v>0</v>
      </c>
      <c r="AZ133" s="92">
        <f t="shared" si="1247"/>
        <v>0</v>
      </c>
      <c r="BA133" s="93">
        <f>BB133+BI133</f>
        <v>0</v>
      </c>
      <c r="BB133" s="93">
        <f>BD133+BE133+BF133+BG133+BH133</f>
        <v>0</v>
      </c>
      <c r="BC133" s="94"/>
      <c r="BD133" s="85"/>
      <c r="BE133" s="85"/>
      <c r="BF133" s="85"/>
      <c r="BG133" s="85"/>
      <c r="BH133" s="85"/>
      <c r="BI133" s="93">
        <f>BJ133+BK133+BL133</f>
        <v>0</v>
      </c>
      <c r="BJ133" s="85"/>
      <c r="BK133" s="85"/>
      <c r="BL133" s="85"/>
      <c r="BM133" s="85">
        <f t="shared" si="1248"/>
        <v>0</v>
      </c>
      <c r="BN133" s="85">
        <f t="shared" si="1249"/>
        <v>0</v>
      </c>
      <c r="BO133" s="9"/>
      <c r="BP133" s="9"/>
      <c r="BQ133" s="90" t="e">
        <f t="shared" si="1250"/>
        <v>#DIV/0!</v>
      </c>
      <c r="BR133" s="90" t="e">
        <f t="shared" si="1251"/>
        <v>#DIV/0!</v>
      </c>
      <c r="BS133" s="90" t="e">
        <f>BQ133+BR133</f>
        <v>#DIV/0!</v>
      </c>
      <c r="BT133" s="93">
        <f>BU133+CB133</f>
        <v>0</v>
      </c>
      <c r="BU133" s="93">
        <f>BW133+BX133+BY133+BZ133+CA133</f>
        <v>0</v>
      </c>
      <c r="BV133" s="81"/>
      <c r="BW133" s="82"/>
      <c r="BX133" s="82"/>
      <c r="BY133" s="82"/>
      <c r="BZ133" s="82"/>
      <c r="CA133" s="82"/>
      <c r="CB133" s="80">
        <f>CC133+CD133+CE133</f>
        <v>0</v>
      </c>
      <c r="CC133" s="82"/>
      <c r="CD133" s="82"/>
      <c r="CE133" s="82"/>
      <c r="CF133" s="85">
        <f t="shared" si="1252"/>
        <v>0</v>
      </c>
      <c r="CG133" s="85">
        <f t="shared" si="1253"/>
        <v>0</v>
      </c>
      <c r="CH133" s="9"/>
      <c r="CI133" s="9"/>
      <c r="CJ133" s="96" t="e">
        <f t="shared" si="1254"/>
        <v>#DIV/0!</v>
      </c>
      <c r="CK133" s="96" t="e">
        <f t="shared" si="1255"/>
        <v>#DIV/0!</v>
      </c>
      <c r="CL133" s="96" t="e">
        <f>CJ133+CK133</f>
        <v>#DIV/0!</v>
      </c>
      <c r="CM133" s="93">
        <f>CN133+CU133</f>
        <v>0</v>
      </c>
      <c r="CN133" s="93">
        <f>CP133+CQ133+CR133+CS133+CT133</f>
        <v>0</v>
      </c>
      <c r="CO133" s="94"/>
      <c r="CP133" s="85"/>
      <c r="CQ133" s="85"/>
      <c r="CR133" s="85"/>
      <c r="CS133" s="85"/>
      <c r="CT133" s="85"/>
      <c r="CU133" s="93">
        <f>CV133+CW133+CX133</f>
        <v>0</v>
      </c>
      <c r="CV133" s="85"/>
      <c r="CW133" s="85"/>
      <c r="CX133" s="85"/>
      <c r="CY133" s="85">
        <f t="shared" si="1256"/>
        <v>0</v>
      </c>
      <c r="CZ133" s="85">
        <f t="shared" si="1257"/>
        <v>0</v>
      </c>
      <c r="DA133" s="9">
        <v>42328</v>
      </c>
      <c r="DB133" s="9">
        <v>23868</v>
      </c>
      <c r="DC133" s="96">
        <f t="shared" ref="DC133" si="1269">ROUND(((CR133+CS133)-(BY133+BZ133))/DA133/10,2)*-1</f>
        <v>0</v>
      </c>
      <c r="DD133" s="96">
        <f t="shared" ref="DD133" si="1270">ROUND(((CW133-CD133)/DB133/10),2)*-1</f>
        <v>0</v>
      </c>
      <c r="DE133" s="96">
        <f>DC133+DD133</f>
        <v>0</v>
      </c>
      <c r="DF133" s="93">
        <f>DG133+DN133</f>
        <v>0</v>
      </c>
      <c r="DG133" s="93">
        <f>DI133+DJ133+DK133+DL133+DM133</f>
        <v>0</v>
      </c>
      <c r="DH133" s="94"/>
      <c r="DI133" s="85"/>
      <c r="DJ133" s="85"/>
      <c r="DK133" s="85"/>
      <c r="DL133" s="85"/>
      <c r="DM133" s="85"/>
      <c r="DN133" s="93">
        <f t="shared" si="1260"/>
        <v>0</v>
      </c>
      <c r="DO133" s="85"/>
      <c r="DP133" s="85"/>
      <c r="DQ133" s="85"/>
      <c r="DR133" s="85">
        <f t="shared" si="1261"/>
        <v>0</v>
      </c>
      <c r="DS133" s="85">
        <f t="shared" si="1262"/>
        <v>0</v>
      </c>
      <c r="DT133" s="9"/>
      <c r="DU133" s="9"/>
      <c r="DV133" s="96" t="e">
        <f t="shared" ref="DV133" si="1271">ROUND(((DK133+DL133)-(CR133+CS133))/DT133/10,2)*-1</f>
        <v>#DIV/0!</v>
      </c>
      <c r="DW133" s="96" t="e">
        <f t="shared" ref="DW133" si="1272">ROUND(((DP133-CW133)/DU133/10),2)*-1</f>
        <v>#DIV/0!</v>
      </c>
      <c r="DX133" s="96" t="e">
        <f>DV133+DW133</f>
        <v>#DIV/0!</v>
      </c>
      <c r="DY133" s="93">
        <f>DZ133+EG133</f>
        <v>0</v>
      </c>
      <c r="DZ133" s="93">
        <f>EB133+EC133+ED133+EE133+EF133</f>
        <v>0</v>
      </c>
      <c r="EA133" s="94"/>
      <c r="EB133" s="85"/>
      <c r="EC133" s="85"/>
      <c r="ED133" s="85"/>
      <c r="EE133" s="85"/>
      <c r="EF133" s="85"/>
      <c r="EG133" s="93">
        <v>0</v>
      </c>
      <c r="EH133" s="85"/>
      <c r="EI133" s="85"/>
      <c r="EJ133" s="85"/>
      <c r="EK133" s="85">
        <f t="shared" si="1265"/>
        <v>0</v>
      </c>
      <c r="EL133" s="85">
        <f t="shared" si="1266"/>
        <v>0</v>
      </c>
      <c r="EM133" s="9"/>
      <c r="EN133" s="9"/>
      <c r="EO133" s="96" t="e">
        <f t="shared" ref="EO133" si="1273">ROUND(((ED133+EE133)-(DK133+DL133))/EM133/10,2)*-1</f>
        <v>#DIV/0!</v>
      </c>
      <c r="EP133" s="96" t="e">
        <f t="shared" ref="EP133" si="1274">ROUND(((EI133-DP133)/EN133/10),2)*-1</f>
        <v>#DIV/0!</v>
      </c>
      <c r="EQ133" s="96" t="e">
        <f>EO133+EP133</f>
        <v>#DIV/0!</v>
      </c>
    </row>
    <row r="134" spans="1:147" x14ac:dyDescent="0.25">
      <c r="A134" s="29"/>
      <c r="B134" s="30"/>
      <c r="C134" s="31"/>
      <c r="D134" s="32" t="s">
        <v>172</v>
      </c>
      <c r="E134" s="30"/>
      <c r="F134" s="30"/>
      <c r="G134" s="31"/>
      <c r="H134" s="33">
        <f t="shared" ref="H134:AE134" si="1275">SUBTOTAL(9,H131:H133)</f>
        <v>451072</v>
      </c>
      <c r="I134" s="33">
        <f t="shared" si="1275"/>
        <v>20000</v>
      </c>
      <c r="J134" s="33">
        <f t="shared" si="1275"/>
        <v>0</v>
      </c>
      <c r="K134" s="33">
        <f t="shared" si="1275"/>
        <v>0</v>
      </c>
      <c r="L134" s="33">
        <f t="shared" si="1275"/>
        <v>20000</v>
      </c>
      <c r="M134" s="33">
        <f t="shared" si="1275"/>
        <v>0</v>
      </c>
      <c r="N134" s="33">
        <f t="shared" si="1275"/>
        <v>0</v>
      </c>
      <c r="O134" s="33">
        <f t="shared" si="1275"/>
        <v>0</v>
      </c>
      <c r="P134" s="33">
        <f t="shared" si="1275"/>
        <v>431072</v>
      </c>
      <c r="Q134" s="33">
        <f t="shared" si="1275"/>
        <v>0</v>
      </c>
      <c r="R134" s="33">
        <f t="shared" si="1275"/>
        <v>380940</v>
      </c>
      <c r="S134" s="33">
        <f t="shared" si="1275"/>
        <v>50132</v>
      </c>
      <c r="T134" s="33">
        <f t="shared" si="1275"/>
        <v>-20000</v>
      </c>
      <c r="U134" s="33">
        <f t="shared" si="1275"/>
        <v>-380940</v>
      </c>
      <c r="V134" s="33">
        <f t="shared" si="1275"/>
        <v>-13000</v>
      </c>
      <c r="W134" s="33">
        <f t="shared" si="1275"/>
        <v>-247611</v>
      </c>
      <c r="X134" s="33">
        <f t="shared" si="1275"/>
        <v>96873</v>
      </c>
      <c r="Y134" s="33">
        <f t="shared" si="1275"/>
        <v>52991</v>
      </c>
      <c r="Z134" s="47">
        <f t="shared" si="1275"/>
        <v>0</v>
      </c>
      <c r="AA134" s="47">
        <f t="shared" si="1275"/>
        <v>-1.07</v>
      </c>
      <c r="AB134" s="47">
        <f t="shared" si="1275"/>
        <v>-1.07</v>
      </c>
      <c r="AC134" s="47">
        <f t="shared" si="1275"/>
        <v>0</v>
      </c>
      <c r="AD134" s="47">
        <f t="shared" si="1275"/>
        <v>-0.7</v>
      </c>
      <c r="AE134" s="47">
        <f t="shared" si="1275"/>
        <v>-0.7</v>
      </c>
      <c r="AF134" s="33">
        <f t="shared" ref="AF134:AX134" si="1276">SUBTOTAL(9,AF131:AF133)</f>
        <v>0</v>
      </c>
      <c r="AG134" s="33">
        <f t="shared" si="1276"/>
        <v>0</v>
      </c>
      <c r="AH134" s="33">
        <f t="shared" si="1276"/>
        <v>0</v>
      </c>
      <c r="AI134" s="33">
        <f t="shared" si="1276"/>
        <v>0</v>
      </c>
      <c r="AJ134" s="33">
        <f t="shared" si="1276"/>
        <v>0</v>
      </c>
      <c r="AK134" s="33">
        <f t="shared" si="1276"/>
        <v>0</v>
      </c>
      <c r="AL134" s="33">
        <f t="shared" si="1276"/>
        <v>0</v>
      </c>
      <c r="AM134" s="33">
        <f t="shared" si="1276"/>
        <v>0</v>
      </c>
      <c r="AN134" s="33">
        <f t="shared" si="1276"/>
        <v>0</v>
      </c>
      <c r="AO134" s="33">
        <f t="shared" si="1276"/>
        <v>0</v>
      </c>
      <c r="AP134" s="33">
        <f t="shared" si="1276"/>
        <v>0</v>
      </c>
      <c r="AQ134" s="33">
        <f t="shared" si="1276"/>
        <v>0</v>
      </c>
      <c r="AR134" s="33">
        <f t="shared" si="1276"/>
        <v>13000</v>
      </c>
      <c r="AS134" s="33">
        <f t="shared" si="1276"/>
        <v>247611</v>
      </c>
      <c r="AT134" s="33">
        <f t="shared" si="1276"/>
        <v>0</v>
      </c>
      <c r="AU134" s="33">
        <f t="shared" si="1276"/>
        <v>0</v>
      </c>
      <c r="AV134" s="47" t="e">
        <f t="shared" si="1276"/>
        <v>#DIV/0!</v>
      </c>
      <c r="AW134" s="47" t="e">
        <f t="shared" si="1276"/>
        <v>#DIV/0!</v>
      </c>
      <c r="AX134" s="47" t="e">
        <f t="shared" si="1276"/>
        <v>#DIV/0!</v>
      </c>
      <c r="AY134"/>
      <c r="AZ134"/>
      <c r="BA134" s="33">
        <f t="shared" ref="BA134:BS134" si="1277">SUBTOTAL(9,BA131:BA133)</f>
        <v>0</v>
      </c>
      <c r="BB134" s="33">
        <f t="shared" si="1277"/>
        <v>0</v>
      </c>
      <c r="BC134" s="33">
        <f t="shared" si="1277"/>
        <v>0</v>
      </c>
      <c r="BD134" s="33">
        <f t="shared" si="1277"/>
        <v>0</v>
      </c>
      <c r="BE134" s="33">
        <f t="shared" si="1277"/>
        <v>0</v>
      </c>
      <c r="BF134" s="33">
        <f t="shared" si="1277"/>
        <v>0</v>
      </c>
      <c r="BG134" s="33">
        <f t="shared" si="1277"/>
        <v>0</v>
      </c>
      <c r="BH134" s="33">
        <f t="shared" si="1277"/>
        <v>0</v>
      </c>
      <c r="BI134" s="33">
        <f t="shared" si="1277"/>
        <v>0</v>
      </c>
      <c r="BJ134" s="33">
        <f t="shared" si="1277"/>
        <v>0</v>
      </c>
      <c r="BK134" s="33">
        <f t="shared" si="1277"/>
        <v>0</v>
      </c>
      <c r="BL134" s="33">
        <f t="shared" si="1277"/>
        <v>0</v>
      </c>
      <c r="BM134" s="33">
        <f t="shared" si="1277"/>
        <v>0</v>
      </c>
      <c r="BN134" s="33">
        <f t="shared" si="1277"/>
        <v>0</v>
      </c>
      <c r="BO134" s="33">
        <f t="shared" si="1277"/>
        <v>0</v>
      </c>
      <c r="BP134" s="33">
        <f t="shared" si="1277"/>
        <v>0</v>
      </c>
      <c r="BQ134" s="47" t="e">
        <f t="shared" si="1277"/>
        <v>#DIV/0!</v>
      </c>
      <c r="BR134" s="47" t="e">
        <f t="shared" si="1277"/>
        <v>#DIV/0!</v>
      </c>
      <c r="BS134" s="47" t="e">
        <f t="shared" si="1277"/>
        <v>#DIV/0!</v>
      </c>
      <c r="BT134" s="33">
        <f t="shared" ref="BT134:CL134" si="1278">SUBTOTAL(9,BT131:BT133)</f>
        <v>0</v>
      </c>
      <c r="BU134" s="33">
        <f t="shared" si="1278"/>
        <v>0</v>
      </c>
      <c r="BV134" s="33">
        <f t="shared" si="1278"/>
        <v>0</v>
      </c>
      <c r="BW134" s="33">
        <f t="shared" si="1278"/>
        <v>0</v>
      </c>
      <c r="BX134" s="33">
        <f t="shared" si="1278"/>
        <v>0</v>
      </c>
      <c r="BY134" s="33">
        <f t="shared" si="1278"/>
        <v>0</v>
      </c>
      <c r="BZ134" s="33">
        <f t="shared" si="1278"/>
        <v>0</v>
      </c>
      <c r="CA134" s="33">
        <f t="shared" si="1278"/>
        <v>0</v>
      </c>
      <c r="CB134" s="33">
        <f t="shared" si="1278"/>
        <v>0</v>
      </c>
      <c r="CC134" s="33">
        <f t="shared" si="1278"/>
        <v>0</v>
      </c>
      <c r="CD134" s="33">
        <f t="shared" si="1278"/>
        <v>0</v>
      </c>
      <c r="CE134" s="33">
        <f t="shared" si="1278"/>
        <v>0</v>
      </c>
      <c r="CF134" s="33">
        <f t="shared" si="1278"/>
        <v>0</v>
      </c>
      <c r="CG134" s="33">
        <f t="shared" si="1278"/>
        <v>0</v>
      </c>
      <c r="CH134" s="33">
        <f t="shared" si="1278"/>
        <v>0</v>
      </c>
      <c r="CI134" s="33">
        <f t="shared" si="1278"/>
        <v>0</v>
      </c>
      <c r="CJ134" s="60" t="e">
        <f t="shared" si="1278"/>
        <v>#DIV/0!</v>
      </c>
      <c r="CK134" s="60" t="e">
        <f t="shared" si="1278"/>
        <v>#DIV/0!</v>
      </c>
      <c r="CL134" s="60" t="e">
        <f t="shared" si="1278"/>
        <v>#DIV/0!</v>
      </c>
      <c r="CM134" s="33">
        <f t="shared" ref="CM134:DE134" si="1279">SUBTOTAL(9,CM131:CM133)</f>
        <v>0</v>
      </c>
      <c r="CN134" s="33">
        <f t="shared" si="1279"/>
        <v>0</v>
      </c>
      <c r="CO134" s="33">
        <f t="shared" si="1279"/>
        <v>0</v>
      </c>
      <c r="CP134" s="33">
        <f t="shared" si="1279"/>
        <v>0</v>
      </c>
      <c r="CQ134" s="33">
        <f t="shared" si="1279"/>
        <v>0</v>
      </c>
      <c r="CR134" s="33">
        <f t="shared" si="1279"/>
        <v>0</v>
      </c>
      <c r="CS134" s="33">
        <f t="shared" si="1279"/>
        <v>0</v>
      </c>
      <c r="CT134" s="33">
        <f t="shared" si="1279"/>
        <v>0</v>
      </c>
      <c r="CU134" s="33">
        <f t="shared" si="1279"/>
        <v>0</v>
      </c>
      <c r="CV134" s="33">
        <f t="shared" si="1279"/>
        <v>0</v>
      </c>
      <c r="CW134" s="33">
        <f t="shared" si="1279"/>
        <v>0</v>
      </c>
      <c r="CX134" s="33">
        <f t="shared" si="1279"/>
        <v>0</v>
      </c>
      <c r="CY134" s="33">
        <f t="shared" si="1279"/>
        <v>0</v>
      </c>
      <c r="CZ134" s="33">
        <f t="shared" si="1279"/>
        <v>0</v>
      </c>
      <c r="DA134" s="33">
        <f t="shared" si="1279"/>
        <v>98395</v>
      </c>
      <c r="DB134" s="33">
        <f t="shared" si="1279"/>
        <v>50998</v>
      </c>
      <c r="DC134" s="60">
        <f t="shared" si="1279"/>
        <v>0</v>
      </c>
      <c r="DD134" s="60">
        <f t="shared" si="1279"/>
        <v>0</v>
      </c>
      <c r="DE134" s="60">
        <f t="shared" si="1279"/>
        <v>0</v>
      </c>
      <c r="DF134" s="33">
        <f t="shared" ref="DF134:DX134" si="1280">SUBTOTAL(9,DF131:DF133)</f>
        <v>0</v>
      </c>
      <c r="DG134" s="33">
        <f t="shared" si="1280"/>
        <v>0</v>
      </c>
      <c r="DH134" s="33">
        <f t="shared" si="1280"/>
        <v>0</v>
      </c>
      <c r="DI134" s="33">
        <f t="shared" si="1280"/>
        <v>0</v>
      </c>
      <c r="DJ134" s="33">
        <f t="shared" si="1280"/>
        <v>0</v>
      </c>
      <c r="DK134" s="33">
        <f t="shared" si="1280"/>
        <v>0</v>
      </c>
      <c r="DL134" s="33">
        <f t="shared" si="1280"/>
        <v>0</v>
      </c>
      <c r="DM134" s="33">
        <f t="shared" si="1280"/>
        <v>0</v>
      </c>
      <c r="DN134" s="33">
        <f t="shared" si="1280"/>
        <v>0</v>
      </c>
      <c r="DO134" s="33">
        <f t="shared" si="1280"/>
        <v>0</v>
      </c>
      <c r="DP134" s="33">
        <f t="shared" si="1280"/>
        <v>0</v>
      </c>
      <c r="DQ134" s="33">
        <f t="shared" si="1280"/>
        <v>0</v>
      </c>
      <c r="DR134" s="33">
        <f t="shared" si="1280"/>
        <v>0</v>
      </c>
      <c r="DS134" s="33">
        <f t="shared" si="1280"/>
        <v>0</v>
      </c>
      <c r="DT134" s="33">
        <f t="shared" si="1280"/>
        <v>0</v>
      </c>
      <c r="DU134" s="33">
        <f t="shared" si="1280"/>
        <v>0</v>
      </c>
      <c r="DV134" s="60" t="e">
        <f t="shared" si="1280"/>
        <v>#DIV/0!</v>
      </c>
      <c r="DW134" s="60" t="e">
        <f t="shared" si="1280"/>
        <v>#DIV/0!</v>
      </c>
      <c r="DX134" s="60" t="e">
        <f t="shared" si="1280"/>
        <v>#DIV/0!</v>
      </c>
      <c r="DY134" s="33">
        <f t="shared" ref="DY134:EQ134" si="1281">SUBTOTAL(9,DY131:DY133)</f>
        <v>0</v>
      </c>
      <c r="DZ134" s="33">
        <f t="shared" si="1281"/>
        <v>0</v>
      </c>
      <c r="EA134" s="33">
        <f t="shared" si="1281"/>
        <v>0</v>
      </c>
      <c r="EB134" s="33">
        <f t="shared" si="1281"/>
        <v>0</v>
      </c>
      <c r="EC134" s="33">
        <f t="shared" si="1281"/>
        <v>0</v>
      </c>
      <c r="ED134" s="33">
        <f t="shared" si="1281"/>
        <v>0</v>
      </c>
      <c r="EE134" s="33">
        <f t="shared" si="1281"/>
        <v>0</v>
      </c>
      <c r="EF134" s="33">
        <f t="shared" si="1281"/>
        <v>0</v>
      </c>
      <c r="EG134" s="33">
        <f t="shared" si="1281"/>
        <v>0</v>
      </c>
      <c r="EH134" s="33">
        <f t="shared" si="1281"/>
        <v>0</v>
      </c>
      <c r="EI134" s="33">
        <f t="shared" si="1281"/>
        <v>0</v>
      </c>
      <c r="EJ134" s="33">
        <f t="shared" si="1281"/>
        <v>0</v>
      </c>
      <c r="EK134" s="33">
        <f t="shared" si="1281"/>
        <v>0</v>
      </c>
      <c r="EL134" s="33">
        <f t="shared" si="1281"/>
        <v>0</v>
      </c>
      <c r="EM134" s="33">
        <f t="shared" si="1281"/>
        <v>0</v>
      </c>
      <c r="EN134" s="33">
        <f t="shared" si="1281"/>
        <v>0</v>
      </c>
      <c r="EO134" s="60" t="e">
        <f t="shared" si="1281"/>
        <v>#DIV/0!</v>
      </c>
      <c r="EP134" s="60" t="e">
        <f t="shared" si="1281"/>
        <v>#DIV/0!</v>
      </c>
      <c r="EQ134" s="60" t="e">
        <f t="shared" si="1281"/>
        <v>#DIV/0!</v>
      </c>
    </row>
    <row r="135" spans="1:147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40">
        <f>I135+P135</f>
        <v>60000</v>
      </c>
      <c r="I135" s="40">
        <f>K135+L135+M135+N135+O135</f>
        <v>20000</v>
      </c>
      <c r="J135" s="5"/>
      <c r="K135" s="9"/>
      <c r="L135" s="9"/>
      <c r="M135" s="9">
        <v>20000</v>
      </c>
      <c r="N135" s="9"/>
      <c r="O135" s="9"/>
      <c r="P135" s="40">
        <f>Q135+R135+S135</f>
        <v>40000</v>
      </c>
      <c r="Q135" s="9">
        <v>20000</v>
      </c>
      <c r="R135" s="9">
        <v>20000</v>
      </c>
      <c r="S135" s="9"/>
      <c r="T135" s="68">
        <f>(L135+M135+N135)*-1</f>
        <v>-20000</v>
      </c>
      <c r="U135" s="68">
        <f>(Q135+R135)*-1</f>
        <v>-40000</v>
      </c>
      <c r="V135" s="9">
        <f>ROUND(T135*0.65,0)</f>
        <v>-13000</v>
      </c>
      <c r="W135" s="9">
        <f>ROUND(U135*0.65,0)</f>
        <v>-26000</v>
      </c>
      <c r="X135" s="9">
        <v>55392</v>
      </c>
      <c r="Y135" s="9">
        <v>29600</v>
      </c>
      <c r="Z135" s="73">
        <f t="shared" ref="Z135:Z136" si="1282">IF(T135=0,0,ROUND((T135+L135)/X135/12,2))</f>
        <v>-0.03</v>
      </c>
      <c r="AA135" s="73">
        <f t="shared" ref="AA135:AA136" si="1283">IF(U135=0,0,ROUND((U135+Q135)/Y135/12,2))</f>
        <v>-0.06</v>
      </c>
      <c r="AB135" s="73">
        <f>Z135+AA135</f>
        <v>-0.09</v>
      </c>
      <c r="AC135" s="73">
        <f t="shared" ref="AC135:AC136" si="1284">ROUND(Z135*0.65,2)</f>
        <v>-0.02</v>
      </c>
      <c r="AD135" s="73">
        <f t="shared" ref="AD135:AD136" si="1285">ROUND(AA135*0.65,2)</f>
        <v>-0.04</v>
      </c>
      <c r="AE135" s="46">
        <f>AC135+AD135</f>
        <v>-0.06</v>
      </c>
      <c r="AF135" s="40">
        <f>AG135+AN135</f>
        <v>0</v>
      </c>
      <c r="AG135" s="40">
        <f>AI135+AJ135+AK135+AL135+AM135</f>
        <v>0</v>
      </c>
      <c r="AH135" s="5"/>
      <c r="AI135" s="9"/>
      <c r="AJ135" s="9"/>
      <c r="AK135" s="9"/>
      <c r="AL135" s="9"/>
      <c r="AM135" s="9"/>
      <c r="AN135" s="40">
        <f>AO135+AP135+AQ135</f>
        <v>0</v>
      </c>
      <c r="AO135" s="9"/>
      <c r="AP135" s="9"/>
      <c r="AQ135" s="9"/>
      <c r="AR135" s="85">
        <f>((AL135+AK135+AJ135)-((V135)*-1))*-1</f>
        <v>13000</v>
      </c>
      <c r="AS135" s="85">
        <f>((AO135+AP135)-((W135)*-1))*-1</f>
        <v>26000</v>
      </c>
      <c r="AT135" s="9"/>
      <c r="AU135" s="9"/>
      <c r="AV135" s="90" t="e">
        <f t="shared" ref="AV135" si="1286">ROUND((AY135/AT135/10)+(AC135),2)*-1</f>
        <v>#DIV/0!</v>
      </c>
      <c r="AW135" s="90" t="e">
        <f t="shared" ref="AW135" si="1287">ROUND((AZ135/AU135/10)+AD135,2)*-1</f>
        <v>#DIV/0!</v>
      </c>
      <c r="AX135" s="90" t="e">
        <f>AV135+AW135</f>
        <v>#DIV/0!</v>
      </c>
      <c r="AY135" s="92">
        <f t="shared" ref="AY135:AY136" si="1288">AK135+AL135</f>
        <v>0</v>
      </c>
      <c r="AZ135" s="92">
        <f t="shared" ref="AZ135:AZ136" si="1289">AP135</f>
        <v>0</v>
      </c>
      <c r="BA135" s="93">
        <f>BB135+BI135</f>
        <v>0</v>
      </c>
      <c r="BB135" s="93">
        <f>BD135+BE135+BF135+BG135+BH135</f>
        <v>0</v>
      </c>
      <c r="BC135" s="94"/>
      <c r="BD135" s="85"/>
      <c r="BE135" s="85"/>
      <c r="BF135" s="85"/>
      <c r="BG135" s="85"/>
      <c r="BH135" s="85"/>
      <c r="BI135" s="93">
        <f>BJ135+BK135+BL135</f>
        <v>0</v>
      </c>
      <c r="BJ135" s="85"/>
      <c r="BK135" s="85"/>
      <c r="BL135" s="85"/>
      <c r="BM135" s="85">
        <f t="shared" ref="BM135:BM136" si="1290">(BE135+BF135+BG135)-(AJ135+AK135+AL135)</f>
        <v>0</v>
      </c>
      <c r="BN135" s="85">
        <f t="shared" ref="BN135:BN136" si="1291">(BJ135+BK135)-(AO135+AP135)</f>
        <v>0</v>
      </c>
      <c r="BO135" s="9"/>
      <c r="BP135" s="9"/>
      <c r="BQ135" s="90" t="e">
        <f t="shared" ref="BQ135" si="1292">ROUND(((BF135+BG135)-(AK135+AL135))/BO135/10,2)*-1</f>
        <v>#DIV/0!</v>
      </c>
      <c r="BR135" s="90" t="e">
        <f t="shared" ref="BR135" si="1293">ROUND(((BK135-AP135)/BP135/10),2)*-1</f>
        <v>#DIV/0!</v>
      </c>
      <c r="BS135" s="90" t="e">
        <f>BQ135+BR135</f>
        <v>#DIV/0!</v>
      </c>
      <c r="BT135" s="93">
        <f>BU135+CB135</f>
        <v>0</v>
      </c>
      <c r="BU135" s="93">
        <f>BW135+BX135+BY135+BZ135+CA135</f>
        <v>0</v>
      </c>
      <c r="BV135" s="81"/>
      <c r="BW135" s="82"/>
      <c r="BX135" s="82"/>
      <c r="BY135" s="82"/>
      <c r="BZ135" s="82"/>
      <c r="CA135" s="82"/>
      <c r="CB135" s="80">
        <f>SUM(CC135:CD135)</f>
        <v>0</v>
      </c>
      <c r="CC135" s="82"/>
      <c r="CD135" s="82"/>
      <c r="CE135" s="82"/>
      <c r="CF135" s="85">
        <f t="shared" ref="CF135:CF136" si="1294">(BX135+BY135+BZ135)-(BE135+BF135+BG135)</f>
        <v>0</v>
      </c>
      <c r="CG135" s="85">
        <f t="shared" ref="CG135:CG136" si="1295">(CC135+CD135)-(BJ135+BK135)</f>
        <v>0</v>
      </c>
      <c r="CH135" s="9"/>
      <c r="CI135" s="9"/>
      <c r="CJ135" s="96" t="e">
        <f t="shared" ref="CJ135" si="1296">ROUND(((BY135+BZ135)-(BF135+BG135))/CH135/10,2)*-1</f>
        <v>#DIV/0!</v>
      </c>
      <c r="CK135" s="96" t="e">
        <f t="shared" ref="CK135" si="1297">ROUND(((CD135-BK135)/CI135/10),2)*-1</f>
        <v>#DIV/0!</v>
      </c>
      <c r="CL135" s="96" t="e">
        <f>CJ135+CK135</f>
        <v>#DIV/0!</v>
      </c>
      <c r="CM135" s="93">
        <f>CN135+CU135</f>
        <v>0</v>
      </c>
      <c r="CN135" s="93">
        <f>CP135+CQ135+CR135+CS135+CT135</f>
        <v>0</v>
      </c>
      <c r="CO135" s="94"/>
      <c r="CP135" s="85"/>
      <c r="CQ135" s="85"/>
      <c r="CR135" s="85"/>
      <c r="CS135" s="85"/>
      <c r="CT135" s="85"/>
      <c r="CU135" s="93">
        <f>SUM(CV135:CW135)</f>
        <v>0</v>
      </c>
      <c r="CV135" s="85"/>
      <c r="CW135" s="85"/>
      <c r="CX135" s="85"/>
      <c r="CY135" s="85">
        <f t="shared" ref="CY135:CY136" si="1298">(CQ135+CR135+CS135)-(BX135+BY135+BZ135)</f>
        <v>0</v>
      </c>
      <c r="CZ135" s="85">
        <f t="shared" ref="CZ135:CZ136" si="1299">(CV135+CW135)-(CC135+CD135)</f>
        <v>0</v>
      </c>
      <c r="DA135" s="9">
        <v>56067</v>
      </c>
      <c r="DB135" s="9">
        <v>27130</v>
      </c>
      <c r="DC135" s="96">
        <f t="shared" ref="DC135" si="1300">ROUND(((CR135+CS135)-(BY135+BZ135))/DA135/10,2)*-1</f>
        <v>0</v>
      </c>
      <c r="DD135" s="96">
        <f t="shared" ref="DD135" si="1301">ROUND(((CW135-CD135)/DB135/10),2)*-1</f>
        <v>0</v>
      </c>
      <c r="DE135" s="96">
        <f>DC135+DD135</f>
        <v>0</v>
      </c>
      <c r="DF135" s="93">
        <f>DG135+DN135</f>
        <v>0</v>
      </c>
      <c r="DG135" s="93">
        <f>DI135+DJ135+DK135+DL135+DM135</f>
        <v>0</v>
      </c>
      <c r="DH135" s="94"/>
      <c r="DI135" s="85"/>
      <c r="DJ135" s="85"/>
      <c r="DK135" s="85"/>
      <c r="DL135" s="85"/>
      <c r="DM135" s="85"/>
      <c r="DN135" s="93">
        <f t="shared" ref="DN135:DN136" si="1302">DO135+DP135+DQ135</f>
        <v>0</v>
      </c>
      <c r="DO135" s="85"/>
      <c r="DP135" s="85"/>
      <c r="DQ135" s="85"/>
      <c r="DR135" s="85">
        <f t="shared" ref="DR135:DR136" si="1303">(DJ135+DK135+DL135)-(CQ135+CR135+CS135)</f>
        <v>0</v>
      </c>
      <c r="DS135" s="85">
        <f t="shared" ref="DS135:DS136" si="1304">(DO135+DP135)-(CV135+CW135)</f>
        <v>0</v>
      </c>
      <c r="DT135" s="9"/>
      <c r="DU135" s="9"/>
      <c r="DV135" s="96" t="e">
        <f t="shared" ref="DV135" si="1305">ROUND(((DK135+DL135)-(CR135+CS135))/DT135/10,2)*-1</f>
        <v>#DIV/0!</v>
      </c>
      <c r="DW135" s="96" t="e">
        <f t="shared" ref="DW135" si="1306">ROUND(((DP135-CW135)/DU135/10),2)*-1</f>
        <v>#DIV/0!</v>
      </c>
      <c r="DX135" s="96" t="e">
        <f>DV135+DW135</f>
        <v>#DIV/0!</v>
      </c>
      <c r="DY135" s="93">
        <f>DZ135+EG135</f>
        <v>0</v>
      </c>
      <c r="DZ135" s="93">
        <f>EB135+EC135+ED135+EE135+EF135</f>
        <v>0</v>
      </c>
      <c r="EA135" s="94"/>
      <c r="EB135" s="85"/>
      <c r="EC135" s="85"/>
      <c r="ED135" s="85"/>
      <c r="EE135" s="85"/>
      <c r="EF135" s="85"/>
      <c r="EG135" s="93">
        <v>0</v>
      </c>
      <c r="EH135" s="85"/>
      <c r="EI135" s="85"/>
      <c r="EJ135" s="85"/>
      <c r="EK135" s="85">
        <f t="shared" ref="EK135:EK136" si="1307">(EC135+ED135+EE135)-(DJ135+DK135+DL135)</f>
        <v>0</v>
      </c>
      <c r="EL135" s="85">
        <f t="shared" ref="EL135:EL136" si="1308">(EH135+EI135)-(DO135+DP135)</f>
        <v>0</v>
      </c>
      <c r="EM135" s="9"/>
      <c r="EN135" s="9"/>
      <c r="EO135" s="96" t="e">
        <f t="shared" ref="EO135" si="1309">ROUND(((ED135+EE135)-(DK135+DL135))/EM135/10,2)*-1</f>
        <v>#DIV/0!</v>
      </c>
      <c r="EP135" s="96" t="e">
        <f t="shared" ref="EP135" si="1310">ROUND(((EI135-DP135)/EN135/10),2)*-1</f>
        <v>#DIV/0!</v>
      </c>
      <c r="EQ135" s="96" t="e">
        <f>EO135+EP135</f>
        <v>#DIV/0!</v>
      </c>
    </row>
    <row r="136" spans="1:147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109</v>
      </c>
      <c r="G136" s="19" t="s">
        <v>95</v>
      </c>
      <c r="H136" s="40">
        <f>I136+P136</f>
        <v>0</v>
      </c>
      <c r="I136" s="40">
        <f>K136+L136+M136+N136+O136</f>
        <v>0</v>
      </c>
      <c r="J136" s="5"/>
      <c r="K136" s="9"/>
      <c r="L136" s="9"/>
      <c r="M136" s="9"/>
      <c r="N136" s="9"/>
      <c r="O136" s="9"/>
      <c r="P136" s="40">
        <f>Q136+R136+S136</f>
        <v>0</v>
      </c>
      <c r="Q136" s="9"/>
      <c r="R136" s="9"/>
      <c r="S136" s="9"/>
      <c r="T136" s="68">
        <f>(L136+M136+N136)*-1</f>
        <v>0</v>
      </c>
      <c r="U136" s="68">
        <f>(Q136+R136)*-1</f>
        <v>0</v>
      </c>
      <c r="V136" s="9">
        <f>ROUND(T136*0.65,0)</f>
        <v>0</v>
      </c>
      <c r="W136" s="9">
        <f>ROUND(U136*0.65,0)</f>
        <v>0</v>
      </c>
      <c r="X136" s="45" t="s">
        <v>219</v>
      </c>
      <c r="Y136" s="45" t="s">
        <v>219</v>
      </c>
      <c r="Z136" s="73">
        <f t="shared" si="1282"/>
        <v>0</v>
      </c>
      <c r="AA136" s="73">
        <f t="shared" si="1283"/>
        <v>0</v>
      </c>
      <c r="AB136" s="73">
        <f>Z136+AA136</f>
        <v>0</v>
      </c>
      <c r="AC136" s="73">
        <f t="shared" si="1284"/>
        <v>0</v>
      </c>
      <c r="AD136" s="73">
        <f t="shared" si="1285"/>
        <v>0</v>
      </c>
      <c r="AE136" s="46">
        <f>AC136+AD136</f>
        <v>0</v>
      </c>
      <c r="AF136" s="40">
        <f>AG136+AN136</f>
        <v>0</v>
      </c>
      <c r="AG136" s="40">
        <f>AI136+AJ136+AK136+AL136+AM136</f>
        <v>0</v>
      </c>
      <c r="AH136" s="5"/>
      <c r="AI136" s="9"/>
      <c r="AJ136" s="9"/>
      <c r="AK136" s="9"/>
      <c r="AL136" s="9"/>
      <c r="AM136" s="9"/>
      <c r="AN136" s="40">
        <f>AO136+AP136+AQ136</f>
        <v>0</v>
      </c>
      <c r="AO136" s="9"/>
      <c r="AP136" s="9"/>
      <c r="AQ136" s="9"/>
      <c r="AR136" s="85">
        <f>((AL136+AK136+AJ136)-((V136)*-1))*-1</f>
        <v>0</v>
      </c>
      <c r="AS136" s="85">
        <f>((AO136+AP136)-((W136)*-1))*-1</f>
        <v>0</v>
      </c>
      <c r="AT136" s="45" t="s">
        <v>219</v>
      </c>
      <c r="AU136" s="45" t="s">
        <v>219</v>
      </c>
      <c r="AV136" s="90">
        <v>0</v>
      </c>
      <c r="AW136" s="90">
        <v>0</v>
      </c>
      <c r="AX136" s="90">
        <f>AV136+AW136</f>
        <v>0</v>
      </c>
      <c r="AY136" s="92">
        <f t="shared" si="1288"/>
        <v>0</v>
      </c>
      <c r="AZ136" s="92">
        <f t="shared" si="1289"/>
        <v>0</v>
      </c>
      <c r="BA136" s="93">
        <f>BB136+BI136</f>
        <v>0</v>
      </c>
      <c r="BB136" s="93">
        <f>BD136+BE136+BF136+BG136+BH136</f>
        <v>0</v>
      </c>
      <c r="BC136" s="94"/>
      <c r="BD136" s="85"/>
      <c r="BE136" s="85"/>
      <c r="BF136" s="85"/>
      <c r="BG136" s="85"/>
      <c r="BH136" s="85"/>
      <c r="BI136" s="93">
        <f>BJ136+BK136+BL136</f>
        <v>0</v>
      </c>
      <c r="BJ136" s="85"/>
      <c r="BK136" s="85"/>
      <c r="BL136" s="85"/>
      <c r="BM136" s="85">
        <f t="shared" si="1290"/>
        <v>0</v>
      </c>
      <c r="BN136" s="85">
        <f t="shared" si="1291"/>
        <v>0</v>
      </c>
      <c r="BO136" s="45" t="s">
        <v>219</v>
      </c>
      <c r="BP136" s="45" t="s">
        <v>219</v>
      </c>
      <c r="BQ136" s="90">
        <v>0</v>
      </c>
      <c r="BR136" s="90">
        <v>0</v>
      </c>
      <c r="BS136" s="90">
        <f>BQ136+BR136</f>
        <v>0</v>
      </c>
      <c r="BT136" s="93">
        <f>BU136+CB136</f>
        <v>0</v>
      </c>
      <c r="BU136" s="93">
        <f>BW136+BX136+BY136+BZ136+CA136</f>
        <v>0</v>
      </c>
      <c r="BV136" s="81"/>
      <c r="BW136" s="82"/>
      <c r="BX136" s="82"/>
      <c r="BY136" s="82"/>
      <c r="BZ136" s="82"/>
      <c r="CA136" s="82"/>
      <c r="CB136" s="80">
        <f>SUM(CC136:CD136)</f>
        <v>0</v>
      </c>
      <c r="CC136" s="82"/>
      <c r="CD136" s="82"/>
      <c r="CE136" s="82"/>
      <c r="CF136" s="85">
        <f t="shared" si="1294"/>
        <v>0</v>
      </c>
      <c r="CG136" s="85">
        <f t="shared" si="1295"/>
        <v>0</v>
      </c>
      <c r="CH136" s="45" t="s">
        <v>219</v>
      </c>
      <c r="CI136" s="45" t="s">
        <v>219</v>
      </c>
      <c r="CJ136" s="96">
        <v>0</v>
      </c>
      <c r="CK136" s="96">
        <v>0</v>
      </c>
      <c r="CL136" s="96">
        <f>CJ136+CK136</f>
        <v>0</v>
      </c>
      <c r="CM136" s="93">
        <f>CN136+CU136</f>
        <v>0</v>
      </c>
      <c r="CN136" s="93">
        <f>CP136+CQ136+CR136+CS136+CT136</f>
        <v>0</v>
      </c>
      <c r="CO136" s="94"/>
      <c r="CP136" s="85"/>
      <c r="CQ136" s="85"/>
      <c r="CR136" s="85"/>
      <c r="CS136" s="85"/>
      <c r="CT136" s="85"/>
      <c r="CU136" s="93">
        <f>SUM(CV136:CW136)</f>
        <v>0</v>
      </c>
      <c r="CV136" s="85"/>
      <c r="CW136" s="85"/>
      <c r="CX136" s="85"/>
      <c r="CY136" s="85">
        <f t="shared" si="1298"/>
        <v>0</v>
      </c>
      <c r="CZ136" s="85">
        <f t="shared" si="1299"/>
        <v>0</v>
      </c>
      <c r="DA136" s="45" t="s">
        <v>219</v>
      </c>
      <c r="DB136" s="45" t="s">
        <v>219</v>
      </c>
      <c r="DC136" s="96">
        <v>0</v>
      </c>
      <c r="DD136" s="96">
        <v>0</v>
      </c>
      <c r="DE136" s="96">
        <f>DC136+DD136</f>
        <v>0</v>
      </c>
      <c r="DF136" s="93">
        <f>DG136+DN136</f>
        <v>0</v>
      </c>
      <c r="DG136" s="93">
        <f>DI136+DJ136+DK136+DL136+DM136</f>
        <v>0</v>
      </c>
      <c r="DH136" s="94"/>
      <c r="DI136" s="85"/>
      <c r="DJ136" s="85"/>
      <c r="DK136" s="85"/>
      <c r="DL136" s="85"/>
      <c r="DM136" s="85"/>
      <c r="DN136" s="93">
        <f t="shared" si="1302"/>
        <v>0</v>
      </c>
      <c r="DO136" s="85"/>
      <c r="DP136" s="85"/>
      <c r="DQ136" s="85"/>
      <c r="DR136" s="85">
        <f t="shared" si="1303"/>
        <v>0</v>
      </c>
      <c r="DS136" s="85">
        <f t="shared" si="1304"/>
        <v>0</v>
      </c>
      <c r="DT136" s="45" t="s">
        <v>219</v>
      </c>
      <c r="DU136" s="45" t="s">
        <v>219</v>
      </c>
      <c r="DV136" s="96">
        <v>0</v>
      </c>
      <c r="DW136" s="96">
        <v>0</v>
      </c>
      <c r="DX136" s="96">
        <f>DV136+DW136</f>
        <v>0</v>
      </c>
      <c r="DY136" s="93">
        <f>DZ136+EG136</f>
        <v>0</v>
      </c>
      <c r="DZ136" s="93">
        <f>EB136+EC136+ED136+EE136+EF136</f>
        <v>0</v>
      </c>
      <c r="EA136" s="94"/>
      <c r="EB136" s="85"/>
      <c r="EC136" s="85"/>
      <c r="ED136" s="85"/>
      <c r="EE136" s="85"/>
      <c r="EF136" s="85"/>
      <c r="EG136" s="93">
        <v>0</v>
      </c>
      <c r="EH136" s="85"/>
      <c r="EI136" s="85"/>
      <c r="EJ136" s="85"/>
      <c r="EK136" s="85">
        <f t="shared" si="1307"/>
        <v>0</v>
      </c>
      <c r="EL136" s="85">
        <f t="shared" si="1308"/>
        <v>0</v>
      </c>
      <c r="EM136" s="45" t="s">
        <v>219</v>
      </c>
      <c r="EN136" s="45" t="s">
        <v>219</v>
      </c>
      <c r="EO136" s="96">
        <v>0</v>
      </c>
      <c r="EP136" s="96">
        <v>0</v>
      </c>
      <c r="EQ136" s="96">
        <f>EO136+EP136</f>
        <v>0</v>
      </c>
    </row>
    <row r="137" spans="1:147" x14ac:dyDescent="0.25">
      <c r="A137" s="29"/>
      <c r="B137" s="30"/>
      <c r="C137" s="31"/>
      <c r="D137" s="32" t="s">
        <v>173</v>
      </c>
      <c r="E137" s="34"/>
      <c r="F137" s="34"/>
      <c r="G137" s="34"/>
      <c r="H137" s="33">
        <f t="shared" ref="H137:AE137" si="1311">SUBTOTAL(9,H135:H136)</f>
        <v>60000</v>
      </c>
      <c r="I137" s="33">
        <f t="shared" si="1311"/>
        <v>20000</v>
      </c>
      <c r="J137" s="33">
        <f t="shared" si="1311"/>
        <v>0</v>
      </c>
      <c r="K137" s="33">
        <f t="shared" si="1311"/>
        <v>0</v>
      </c>
      <c r="L137" s="33">
        <f t="shared" si="1311"/>
        <v>0</v>
      </c>
      <c r="M137" s="33">
        <f t="shared" si="1311"/>
        <v>20000</v>
      </c>
      <c r="N137" s="33">
        <f t="shared" si="1311"/>
        <v>0</v>
      </c>
      <c r="O137" s="33">
        <f t="shared" si="1311"/>
        <v>0</v>
      </c>
      <c r="P137" s="33">
        <f t="shared" si="1311"/>
        <v>40000</v>
      </c>
      <c r="Q137" s="33">
        <f t="shared" si="1311"/>
        <v>20000</v>
      </c>
      <c r="R137" s="33">
        <f t="shared" si="1311"/>
        <v>20000</v>
      </c>
      <c r="S137" s="33">
        <f t="shared" si="1311"/>
        <v>0</v>
      </c>
      <c r="T137" s="33">
        <f t="shared" si="1311"/>
        <v>-20000</v>
      </c>
      <c r="U137" s="33">
        <f t="shared" si="1311"/>
        <v>-40000</v>
      </c>
      <c r="V137" s="33">
        <f t="shared" si="1311"/>
        <v>-13000</v>
      </c>
      <c r="W137" s="33">
        <f t="shared" si="1311"/>
        <v>-26000</v>
      </c>
      <c r="X137" s="33">
        <f t="shared" si="1311"/>
        <v>55392</v>
      </c>
      <c r="Y137" s="33">
        <f t="shared" si="1311"/>
        <v>29600</v>
      </c>
      <c r="Z137" s="47">
        <f t="shared" si="1311"/>
        <v>-0.03</v>
      </c>
      <c r="AA137" s="47">
        <f t="shared" si="1311"/>
        <v>-0.06</v>
      </c>
      <c r="AB137" s="47">
        <f t="shared" si="1311"/>
        <v>-0.09</v>
      </c>
      <c r="AC137" s="47">
        <f t="shared" si="1311"/>
        <v>-0.02</v>
      </c>
      <c r="AD137" s="47">
        <f t="shared" si="1311"/>
        <v>-0.04</v>
      </c>
      <c r="AE137" s="47">
        <f t="shared" si="1311"/>
        <v>-0.06</v>
      </c>
      <c r="AF137" s="33">
        <f t="shared" ref="AF137:AX137" si="1312">SUBTOTAL(9,AF135:AF136)</f>
        <v>0</v>
      </c>
      <c r="AG137" s="33">
        <f t="shared" si="1312"/>
        <v>0</v>
      </c>
      <c r="AH137" s="33">
        <f t="shared" si="1312"/>
        <v>0</v>
      </c>
      <c r="AI137" s="33">
        <f t="shared" si="1312"/>
        <v>0</v>
      </c>
      <c r="AJ137" s="33">
        <f t="shared" si="1312"/>
        <v>0</v>
      </c>
      <c r="AK137" s="33">
        <f t="shared" si="1312"/>
        <v>0</v>
      </c>
      <c r="AL137" s="33">
        <f t="shared" si="1312"/>
        <v>0</v>
      </c>
      <c r="AM137" s="33">
        <f t="shared" si="1312"/>
        <v>0</v>
      </c>
      <c r="AN137" s="33">
        <f t="shared" si="1312"/>
        <v>0</v>
      </c>
      <c r="AO137" s="33">
        <f t="shared" si="1312"/>
        <v>0</v>
      </c>
      <c r="AP137" s="33">
        <f t="shared" si="1312"/>
        <v>0</v>
      </c>
      <c r="AQ137" s="33">
        <f t="shared" si="1312"/>
        <v>0</v>
      </c>
      <c r="AR137" s="33">
        <f t="shared" si="1312"/>
        <v>13000</v>
      </c>
      <c r="AS137" s="33">
        <f t="shared" si="1312"/>
        <v>26000</v>
      </c>
      <c r="AT137" s="33">
        <f t="shared" si="1312"/>
        <v>0</v>
      </c>
      <c r="AU137" s="33">
        <f t="shared" si="1312"/>
        <v>0</v>
      </c>
      <c r="AV137" s="47" t="e">
        <f t="shared" si="1312"/>
        <v>#DIV/0!</v>
      </c>
      <c r="AW137" s="47" t="e">
        <f t="shared" si="1312"/>
        <v>#DIV/0!</v>
      </c>
      <c r="AX137" s="47" t="e">
        <f t="shared" si="1312"/>
        <v>#DIV/0!</v>
      </c>
      <c r="AY137"/>
      <c r="AZ137"/>
      <c r="BA137" s="33">
        <f t="shared" ref="BA137:BS137" si="1313">SUBTOTAL(9,BA135:BA136)</f>
        <v>0</v>
      </c>
      <c r="BB137" s="33">
        <f t="shared" si="1313"/>
        <v>0</v>
      </c>
      <c r="BC137" s="33">
        <f t="shared" si="1313"/>
        <v>0</v>
      </c>
      <c r="BD137" s="33">
        <f t="shared" si="1313"/>
        <v>0</v>
      </c>
      <c r="BE137" s="33">
        <f t="shared" si="1313"/>
        <v>0</v>
      </c>
      <c r="BF137" s="33">
        <f t="shared" si="1313"/>
        <v>0</v>
      </c>
      <c r="BG137" s="33">
        <f t="shared" si="1313"/>
        <v>0</v>
      </c>
      <c r="BH137" s="33">
        <f t="shared" si="1313"/>
        <v>0</v>
      </c>
      <c r="BI137" s="33">
        <f t="shared" si="1313"/>
        <v>0</v>
      </c>
      <c r="BJ137" s="33">
        <f t="shared" si="1313"/>
        <v>0</v>
      </c>
      <c r="BK137" s="33">
        <f t="shared" si="1313"/>
        <v>0</v>
      </c>
      <c r="BL137" s="33">
        <f t="shared" si="1313"/>
        <v>0</v>
      </c>
      <c r="BM137" s="33">
        <f t="shared" si="1313"/>
        <v>0</v>
      </c>
      <c r="BN137" s="33">
        <f t="shared" si="1313"/>
        <v>0</v>
      </c>
      <c r="BO137" s="33">
        <f t="shared" si="1313"/>
        <v>0</v>
      </c>
      <c r="BP137" s="33">
        <f t="shared" si="1313"/>
        <v>0</v>
      </c>
      <c r="BQ137" s="47" t="e">
        <f t="shared" si="1313"/>
        <v>#DIV/0!</v>
      </c>
      <c r="BR137" s="47" t="e">
        <f t="shared" si="1313"/>
        <v>#DIV/0!</v>
      </c>
      <c r="BS137" s="47" t="e">
        <f t="shared" si="1313"/>
        <v>#DIV/0!</v>
      </c>
      <c r="BT137" s="33">
        <f t="shared" ref="BT137:CL137" si="1314">SUBTOTAL(9,BT135:BT136)</f>
        <v>0</v>
      </c>
      <c r="BU137" s="33">
        <f t="shared" si="1314"/>
        <v>0</v>
      </c>
      <c r="BV137" s="33">
        <f t="shared" si="1314"/>
        <v>0</v>
      </c>
      <c r="BW137" s="33">
        <f t="shared" si="1314"/>
        <v>0</v>
      </c>
      <c r="BX137" s="33">
        <f t="shared" si="1314"/>
        <v>0</v>
      </c>
      <c r="BY137" s="33">
        <f t="shared" si="1314"/>
        <v>0</v>
      </c>
      <c r="BZ137" s="33">
        <f t="shared" si="1314"/>
        <v>0</v>
      </c>
      <c r="CA137" s="33">
        <f t="shared" si="1314"/>
        <v>0</v>
      </c>
      <c r="CB137" s="33">
        <f t="shared" si="1314"/>
        <v>0</v>
      </c>
      <c r="CC137" s="33">
        <f t="shared" si="1314"/>
        <v>0</v>
      </c>
      <c r="CD137" s="33">
        <f t="shared" si="1314"/>
        <v>0</v>
      </c>
      <c r="CE137" s="33">
        <f t="shared" si="1314"/>
        <v>0</v>
      </c>
      <c r="CF137" s="33">
        <f t="shared" si="1314"/>
        <v>0</v>
      </c>
      <c r="CG137" s="33">
        <f t="shared" si="1314"/>
        <v>0</v>
      </c>
      <c r="CH137" s="33">
        <f t="shared" si="1314"/>
        <v>0</v>
      </c>
      <c r="CI137" s="33">
        <f t="shared" si="1314"/>
        <v>0</v>
      </c>
      <c r="CJ137" s="60" t="e">
        <f t="shared" si="1314"/>
        <v>#DIV/0!</v>
      </c>
      <c r="CK137" s="60" t="e">
        <f t="shared" si="1314"/>
        <v>#DIV/0!</v>
      </c>
      <c r="CL137" s="60" t="e">
        <f t="shared" si="1314"/>
        <v>#DIV/0!</v>
      </c>
      <c r="CM137" s="33">
        <f t="shared" ref="CM137:DE137" si="1315">SUBTOTAL(9,CM135:CM136)</f>
        <v>0</v>
      </c>
      <c r="CN137" s="33">
        <f t="shared" si="1315"/>
        <v>0</v>
      </c>
      <c r="CO137" s="33">
        <f t="shared" si="1315"/>
        <v>0</v>
      </c>
      <c r="CP137" s="33">
        <f t="shared" si="1315"/>
        <v>0</v>
      </c>
      <c r="CQ137" s="33">
        <f t="shared" si="1315"/>
        <v>0</v>
      </c>
      <c r="CR137" s="33">
        <f t="shared" si="1315"/>
        <v>0</v>
      </c>
      <c r="CS137" s="33">
        <f t="shared" si="1315"/>
        <v>0</v>
      </c>
      <c r="CT137" s="33">
        <f t="shared" si="1315"/>
        <v>0</v>
      </c>
      <c r="CU137" s="33">
        <f t="shared" si="1315"/>
        <v>0</v>
      </c>
      <c r="CV137" s="33">
        <f t="shared" si="1315"/>
        <v>0</v>
      </c>
      <c r="CW137" s="33">
        <f t="shared" si="1315"/>
        <v>0</v>
      </c>
      <c r="CX137" s="33">
        <f t="shared" si="1315"/>
        <v>0</v>
      </c>
      <c r="CY137" s="33">
        <f t="shared" si="1315"/>
        <v>0</v>
      </c>
      <c r="CZ137" s="33">
        <f t="shared" si="1315"/>
        <v>0</v>
      </c>
      <c r="DA137" s="33">
        <f t="shared" si="1315"/>
        <v>56067</v>
      </c>
      <c r="DB137" s="33">
        <f t="shared" si="1315"/>
        <v>27130</v>
      </c>
      <c r="DC137" s="60">
        <f t="shared" si="1315"/>
        <v>0</v>
      </c>
      <c r="DD137" s="60">
        <f t="shared" si="1315"/>
        <v>0</v>
      </c>
      <c r="DE137" s="60">
        <f t="shared" si="1315"/>
        <v>0</v>
      </c>
      <c r="DF137" s="33">
        <f t="shared" ref="DF137:DX137" si="1316">SUBTOTAL(9,DF135:DF136)</f>
        <v>0</v>
      </c>
      <c r="DG137" s="33">
        <f t="shared" si="1316"/>
        <v>0</v>
      </c>
      <c r="DH137" s="33">
        <f t="shared" si="1316"/>
        <v>0</v>
      </c>
      <c r="DI137" s="33">
        <f t="shared" si="1316"/>
        <v>0</v>
      </c>
      <c r="DJ137" s="33">
        <f t="shared" si="1316"/>
        <v>0</v>
      </c>
      <c r="DK137" s="33">
        <f t="shared" si="1316"/>
        <v>0</v>
      </c>
      <c r="DL137" s="33">
        <f t="shared" si="1316"/>
        <v>0</v>
      </c>
      <c r="DM137" s="33">
        <f t="shared" si="1316"/>
        <v>0</v>
      </c>
      <c r="DN137" s="33">
        <f t="shared" si="1316"/>
        <v>0</v>
      </c>
      <c r="DO137" s="33">
        <f t="shared" si="1316"/>
        <v>0</v>
      </c>
      <c r="DP137" s="33">
        <f t="shared" si="1316"/>
        <v>0</v>
      </c>
      <c r="DQ137" s="33">
        <f t="shared" si="1316"/>
        <v>0</v>
      </c>
      <c r="DR137" s="33">
        <f t="shared" si="1316"/>
        <v>0</v>
      </c>
      <c r="DS137" s="33">
        <f t="shared" si="1316"/>
        <v>0</v>
      </c>
      <c r="DT137" s="33">
        <f t="shared" si="1316"/>
        <v>0</v>
      </c>
      <c r="DU137" s="33">
        <f t="shared" si="1316"/>
        <v>0</v>
      </c>
      <c r="DV137" s="60" t="e">
        <f t="shared" si="1316"/>
        <v>#DIV/0!</v>
      </c>
      <c r="DW137" s="60" t="e">
        <f t="shared" si="1316"/>
        <v>#DIV/0!</v>
      </c>
      <c r="DX137" s="60" t="e">
        <f t="shared" si="1316"/>
        <v>#DIV/0!</v>
      </c>
      <c r="DY137" s="33">
        <f t="shared" ref="DY137:EQ137" si="1317">SUBTOTAL(9,DY135:DY136)</f>
        <v>0</v>
      </c>
      <c r="DZ137" s="33">
        <f t="shared" si="1317"/>
        <v>0</v>
      </c>
      <c r="EA137" s="33">
        <f t="shared" si="1317"/>
        <v>0</v>
      </c>
      <c r="EB137" s="33">
        <f t="shared" si="1317"/>
        <v>0</v>
      </c>
      <c r="EC137" s="33">
        <f t="shared" si="1317"/>
        <v>0</v>
      </c>
      <c r="ED137" s="33">
        <f t="shared" si="1317"/>
        <v>0</v>
      </c>
      <c r="EE137" s="33">
        <f t="shared" si="1317"/>
        <v>0</v>
      </c>
      <c r="EF137" s="33">
        <f t="shared" si="1317"/>
        <v>0</v>
      </c>
      <c r="EG137" s="33">
        <f t="shared" si="1317"/>
        <v>0</v>
      </c>
      <c r="EH137" s="33">
        <f t="shared" si="1317"/>
        <v>0</v>
      </c>
      <c r="EI137" s="33">
        <f t="shared" si="1317"/>
        <v>0</v>
      </c>
      <c r="EJ137" s="33">
        <f t="shared" si="1317"/>
        <v>0</v>
      </c>
      <c r="EK137" s="33">
        <f t="shared" si="1317"/>
        <v>0</v>
      </c>
      <c r="EL137" s="33">
        <f t="shared" si="1317"/>
        <v>0</v>
      </c>
      <c r="EM137" s="33">
        <f t="shared" si="1317"/>
        <v>0</v>
      </c>
      <c r="EN137" s="33">
        <f t="shared" si="1317"/>
        <v>0</v>
      </c>
      <c r="EO137" s="60" t="e">
        <f t="shared" si="1317"/>
        <v>#DIV/0!</v>
      </c>
      <c r="EP137" s="60" t="e">
        <f t="shared" si="1317"/>
        <v>#DIV/0!</v>
      </c>
      <c r="EQ137" s="60" t="e">
        <f t="shared" si="1317"/>
        <v>#DIV/0!</v>
      </c>
    </row>
    <row r="138" spans="1:147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6">
        <v>3123</v>
      </c>
      <c r="F138" s="6" t="s">
        <v>18</v>
      </c>
      <c r="G138" s="6" t="s">
        <v>19</v>
      </c>
      <c r="H138" s="40">
        <f>I138+P138</f>
        <v>299960</v>
      </c>
      <c r="I138" s="40">
        <f>K138+L138+M138+N138+O138</f>
        <v>289960</v>
      </c>
      <c r="J138" s="5">
        <v>11</v>
      </c>
      <c r="K138" s="9">
        <v>289960</v>
      </c>
      <c r="L138" s="9"/>
      <c r="M138" s="9"/>
      <c r="N138" s="9"/>
      <c r="O138" s="9"/>
      <c r="P138" s="40">
        <f>Q138+R138+S138</f>
        <v>10000</v>
      </c>
      <c r="Q138" s="9"/>
      <c r="R138" s="9">
        <v>10000</v>
      </c>
      <c r="S138" s="9"/>
      <c r="T138" s="68">
        <f>(L138+M138+N138)*-1</f>
        <v>0</v>
      </c>
      <c r="U138" s="68">
        <f>(Q138+R138)*-1</f>
        <v>-10000</v>
      </c>
      <c r="V138" s="9">
        <f t="shared" ref="V138:W142" si="1318">ROUND(T138*0.65,0)</f>
        <v>0</v>
      </c>
      <c r="W138" s="9">
        <f t="shared" si="1318"/>
        <v>-6500</v>
      </c>
      <c r="X138" s="9">
        <v>55392</v>
      </c>
      <c r="Y138" s="9">
        <v>29600</v>
      </c>
      <c r="Z138" s="73">
        <f t="shared" ref="Z138:Z142" si="1319">IF(T138=0,0,ROUND((T138+L138)/X138/12,2))</f>
        <v>0</v>
      </c>
      <c r="AA138" s="73">
        <f t="shared" ref="AA138:AA142" si="1320">IF(U138=0,0,ROUND((U138+Q138)/Y138/12,2))</f>
        <v>-0.03</v>
      </c>
      <c r="AB138" s="73">
        <f>Z138+AA138</f>
        <v>-0.03</v>
      </c>
      <c r="AC138" s="73">
        <f t="shared" ref="AC138:AC142" si="1321">ROUND(Z138*0.65,2)</f>
        <v>0</v>
      </c>
      <c r="AD138" s="73">
        <f t="shared" ref="AD138:AD142" si="1322">ROUND(AA138*0.65,2)</f>
        <v>-0.02</v>
      </c>
      <c r="AE138" s="46">
        <f>AC138+AD138</f>
        <v>-0.02</v>
      </c>
      <c r="AF138" s="40">
        <f>AG138+AN138</f>
        <v>0</v>
      </c>
      <c r="AG138" s="40">
        <f>AI138+AJ138+AK138+AL138+AM138</f>
        <v>0</v>
      </c>
      <c r="AH138" s="5"/>
      <c r="AI138" s="9"/>
      <c r="AJ138" s="9"/>
      <c r="AK138" s="9"/>
      <c r="AL138" s="9"/>
      <c r="AM138" s="9"/>
      <c r="AN138" s="40">
        <f>AO138+AP138+AQ138</f>
        <v>0</v>
      </c>
      <c r="AO138" s="9"/>
      <c r="AP138" s="9"/>
      <c r="AQ138" s="9"/>
      <c r="AR138" s="85">
        <f>((AL138+AK138+AJ138)-((V138)*-1))*-1</f>
        <v>0</v>
      </c>
      <c r="AS138" s="85">
        <f>((AO138+AP138)-((W138)*-1))*-1</f>
        <v>6500</v>
      </c>
      <c r="AT138" s="9"/>
      <c r="AU138" s="9"/>
      <c r="AV138" s="90" t="e">
        <f t="shared" ref="AV138:AV142" si="1323">ROUND((AY138/AT138/10)+(AC138),2)*-1</f>
        <v>#DIV/0!</v>
      </c>
      <c r="AW138" s="90" t="e">
        <f t="shared" ref="AW138:AW142" si="1324">ROUND((AZ138/AU138/10)+AD138,2)*-1</f>
        <v>#DIV/0!</v>
      </c>
      <c r="AX138" s="90" t="e">
        <f>AV138+AW138</f>
        <v>#DIV/0!</v>
      </c>
      <c r="AY138" s="92">
        <f t="shared" ref="AY138:AY142" si="1325">AK138+AL138</f>
        <v>0</v>
      </c>
      <c r="AZ138" s="92">
        <f t="shared" ref="AZ138:AZ142" si="1326">AP138</f>
        <v>0</v>
      </c>
      <c r="BA138" s="93">
        <f>BB138+BI138</f>
        <v>0</v>
      </c>
      <c r="BB138" s="93">
        <f>BD138+BE138+BF138+BG138+BH138</f>
        <v>0</v>
      </c>
      <c r="BC138" s="94"/>
      <c r="BD138" s="85"/>
      <c r="BE138" s="85"/>
      <c r="BF138" s="85"/>
      <c r="BG138" s="85"/>
      <c r="BH138" s="85"/>
      <c r="BI138" s="93">
        <f>BJ138+BK138+BL138</f>
        <v>0</v>
      </c>
      <c r="BJ138" s="85"/>
      <c r="BK138" s="85"/>
      <c r="BL138" s="85"/>
      <c r="BM138" s="85">
        <f t="shared" ref="BM138:BM142" si="1327">(BE138+BF138+BG138)-(AJ138+AK138+AL138)</f>
        <v>0</v>
      </c>
      <c r="BN138" s="85">
        <f t="shared" ref="BN138:BN142" si="1328">(BJ138+BK138)-(AO138+AP138)</f>
        <v>0</v>
      </c>
      <c r="BO138" s="9"/>
      <c r="BP138" s="9"/>
      <c r="BQ138" s="90" t="e">
        <f t="shared" ref="BQ138:BQ142" si="1329">ROUND(((BF138+BG138)-(AK138+AL138))/BO138/10,2)*-1</f>
        <v>#DIV/0!</v>
      </c>
      <c r="BR138" s="90" t="e">
        <f t="shared" ref="BR138:BR142" si="1330">ROUND(((BK138-AP138)/BP138/10),2)*-1</f>
        <v>#DIV/0!</v>
      </c>
      <c r="BS138" s="90" t="e">
        <f>BQ138+BR138</f>
        <v>#DIV/0!</v>
      </c>
      <c r="BT138" s="93">
        <f>BU138+CB138</f>
        <v>10000</v>
      </c>
      <c r="BU138" s="93">
        <f>BW138+BX138+BY138+BZ138+CA138</f>
        <v>0</v>
      </c>
      <c r="BV138" s="97"/>
      <c r="BW138" s="98"/>
      <c r="BX138" s="82"/>
      <c r="BY138" s="82"/>
      <c r="BZ138" s="82"/>
      <c r="CA138" s="82"/>
      <c r="CB138" s="80">
        <v>10000</v>
      </c>
      <c r="CC138" s="82"/>
      <c r="CD138" s="82"/>
      <c r="CE138" s="82"/>
      <c r="CF138" s="82">
        <f>(BX138+BY138+BZ138)-(BE138+BF138+BG138)</f>
        <v>0</v>
      </c>
      <c r="CG138" s="85">
        <f t="shared" ref="CG138:CG142" si="1331">(CC138+CD138)-(BJ138+BK138)</f>
        <v>0</v>
      </c>
      <c r="CH138" s="9"/>
      <c r="CI138" s="9"/>
      <c r="CJ138" s="96" t="e">
        <f t="shared" ref="CJ138:CJ142" si="1332">ROUND(((BY138+BZ138)-(BF138+BG138))/CH138/10,2)*-1</f>
        <v>#DIV/0!</v>
      </c>
      <c r="CK138" s="96" t="e">
        <f t="shared" ref="CK138:CK142" si="1333">ROUND(((CD138-BK138)/CI138/10),2)*-1</f>
        <v>#DIV/0!</v>
      </c>
      <c r="CL138" s="96" t="e">
        <f>CJ138+CK138</f>
        <v>#DIV/0!</v>
      </c>
      <c r="CM138" s="93">
        <f>CN138+CU138</f>
        <v>10000</v>
      </c>
      <c r="CN138" s="93">
        <f>CP138+CQ138+CR138+CS138+CT138</f>
        <v>0</v>
      </c>
      <c r="CO138" s="94"/>
      <c r="CP138" s="85"/>
      <c r="CQ138" s="85"/>
      <c r="CR138" s="85"/>
      <c r="CS138" s="85"/>
      <c r="CT138" s="85"/>
      <c r="CU138" s="93">
        <v>10000</v>
      </c>
      <c r="CV138" s="85"/>
      <c r="CW138" s="85"/>
      <c r="CX138" s="85"/>
      <c r="CY138" s="85">
        <f>(CQ138+CR138+CS138)-(BX138+BY138+BZ138)</f>
        <v>0</v>
      </c>
      <c r="CZ138" s="85">
        <f t="shared" ref="CZ138:CZ142" si="1334">(CV138+CW138)-(CC138+CD138)</f>
        <v>0</v>
      </c>
      <c r="DA138" s="9">
        <v>56067</v>
      </c>
      <c r="DB138" s="9">
        <v>27130</v>
      </c>
      <c r="DC138" s="96">
        <f t="shared" ref="DC138" si="1335">ROUND(((CR138+CS138)-(BY138+BZ138))/DA138/10,2)*-1</f>
        <v>0</v>
      </c>
      <c r="DD138" s="96">
        <f t="shared" ref="DD138" si="1336">ROUND(((CW138-CD138)/DB138/10),2)*-1</f>
        <v>0</v>
      </c>
      <c r="DE138" s="96">
        <f>DC138+DD138</f>
        <v>0</v>
      </c>
      <c r="DF138" s="93">
        <f>DG138+DN138</f>
        <v>0</v>
      </c>
      <c r="DG138" s="93">
        <f>DI138+DJ138+DK138+DL138+DM138</f>
        <v>0</v>
      </c>
      <c r="DH138" s="94"/>
      <c r="DI138" s="85"/>
      <c r="DJ138" s="85"/>
      <c r="DK138" s="85"/>
      <c r="DL138" s="85"/>
      <c r="DM138" s="85"/>
      <c r="DN138" s="93">
        <f t="shared" ref="DN138:DN142" si="1337">DO138+DP138+DQ138</f>
        <v>0</v>
      </c>
      <c r="DO138" s="85"/>
      <c r="DP138" s="85"/>
      <c r="DQ138" s="85"/>
      <c r="DR138" s="85">
        <f>(DJ138+DK138+DL138)-(CQ138+CR138+CS138)</f>
        <v>0</v>
      </c>
      <c r="DS138" s="85">
        <f t="shared" ref="DS138:DS142" si="1338">(DO138+DP138)-(CV138+CW138)</f>
        <v>0</v>
      </c>
      <c r="DT138" s="9"/>
      <c r="DU138" s="9"/>
      <c r="DV138" s="96" t="e">
        <f t="shared" ref="DV138" si="1339">ROUND(((DK138+DL138)-(CR138+CS138))/DT138/10,2)*-1</f>
        <v>#DIV/0!</v>
      </c>
      <c r="DW138" s="96" t="e">
        <f t="shared" ref="DW138" si="1340">ROUND(((DP138-CW138)/DU138/10),2)*-1</f>
        <v>#DIV/0!</v>
      </c>
      <c r="DX138" s="96" t="e">
        <f>DV138+DW138</f>
        <v>#DIV/0!</v>
      </c>
      <c r="DY138" s="93">
        <f>DZ138+EG138</f>
        <v>0</v>
      </c>
      <c r="DZ138" s="93">
        <f>EB138+EC138+ED138+EE138+EF138</f>
        <v>0</v>
      </c>
      <c r="EA138" s="94"/>
      <c r="EB138" s="85"/>
      <c r="EC138" s="85"/>
      <c r="ED138" s="85"/>
      <c r="EE138" s="85"/>
      <c r="EF138" s="85"/>
      <c r="EG138" s="93">
        <v>0</v>
      </c>
      <c r="EH138" s="85"/>
      <c r="EI138" s="85"/>
      <c r="EJ138" s="85"/>
      <c r="EK138" s="85">
        <f>(EC138+ED138+EE138)-(DJ138+DK138+DL138)</f>
        <v>0</v>
      </c>
      <c r="EL138" s="85">
        <f t="shared" ref="EL138:EL142" si="1341">(EH138+EI138)-(DO138+DP138)</f>
        <v>0</v>
      </c>
      <c r="EM138" s="9"/>
      <c r="EN138" s="9"/>
      <c r="EO138" s="96" t="e">
        <f t="shared" ref="EO138" si="1342">ROUND(((ED138+EE138)-(DK138+DL138))/EM138/10,2)*-1</f>
        <v>#DIV/0!</v>
      </c>
      <c r="EP138" s="96" t="e">
        <f t="shared" ref="EP138" si="1343">ROUND(((EI138-DP138)/EN138/10),2)*-1</f>
        <v>#DIV/0!</v>
      </c>
      <c r="EQ138" s="96" t="e">
        <f>EO138+EP138</f>
        <v>#DIV/0!</v>
      </c>
    </row>
    <row r="139" spans="1:147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19">
        <v>3123</v>
      </c>
      <c r="F139" s="19" t="s">
        <v>109</v>
      </c>
      <c r="G139" s="19" t="s">
        <v>95</v>
      </c>
      <c r="H139" s="40">
        <f>I139+P139</f>
        <v>0</v>
      </c>
      <c r="I139" s="40">
        <f>K139+L139+M139+N139+O139</f>
        <v>0</v>
      </c>
      <c r="J139" s="5"/>
      <c r="K139" s="9"/>
      <c r="L139" s="9"/>
      <c r="M139" s="9"/>
      <c r="N139" s="9"/>
      <c r="O139" s="9"/>
      <c r="P139" s="40">
        <f>Q139+R139+S139</f>
        <v>0</v>
      </c>
      <c r="Q139" s="9"/>
      <c r="R139" s="9"/>
      <c r="S139" s="9"/>
      <c r="T139" s="68">
        <f>(L139+M139+N139)*-1</f>
        <v>0</v>
      </c>
      <c r="U139" s="68">
        <f>(Q139+R139)*-1</f>
        <v>0</v>
      </c>
      <c r="V139" s="9">
        <f t="shared" si="1318"/>
        <v>0</v>
      </c>
      <c r="W139" s="9">
        <f t="shared" si="1318"/>
        <v>0</v>
      </c>
      <c r="X139" s="45" t="s">
        <v>219</v>
      </c>
      <c r="Y139" s="45" t="s">
        <v>219</v>
      </c>
      <c r="Z139" s="73">
        <f t="shared" si="1319"/>
        <v>0</v>
      </c>
      <c r="AA139" s="73">
        <f t="shared" si="1320"/>
        <v>0</v>
      </c>
      <c r="AB139" s="73">
        <f>Z139+AA139</f>
        <v>0</v>
      </c>
      <c r="AC139" s="73">
        <f t="shared" si="1321"/>
        <v>0</v>
      </c>
      <c r="AD139" s="73">
        <f t="shared" si="1322"/>
        <v>0</v>
      </c>
      <c r="AE139" s="46">
        <f>AC139+AD139</f>
        <v>0</v>
      </c>
      <c r="AF139" s="40">
        <f>AG139+AN139</f>
        <v>0</v>
      </c>
      <c r="AG139" s="40">
        <f>AI139+AJ139+AK139+AL139+AM139</f>
        <v>0</v>
      </c>
      <c r="AH139" s="5"/>
      <c r="AI139" s="9"/>
      <c r="AJ139" s="9"/>
      <c r="AK139" s="9"/>
      <c r="AL139" s="9"/>
      <c r="AM139" s="9"/>
      <c r="AN139" s="40">
        <f>AO139+AP139+AQ139</f>
        <v>0</v>
      </c>
      <c r="AO139" s="9"/>
      <c r="AP139" s="9"/>
      <c r="AQ139" s="9"/>
      <c r="AR139" s="85">
        <f>((AL139+AK139+AJ139)-((V139)*-1))*-1</f>
        <v>0</v>
      </c>
      <c r="AS139" s="85">
        <f>((AO139+AP139)-((W139)*-1))*-1</f>
        <v>0</v>
      </c>
      <c r="AT139" s="45" t="s">
        <v>219</v>
      </c>
      <c r="AU139" s="45" t="s">
        <v>219</v>
      </c>
      <c r="AV139" s="90">
        <v>0</v>
      </c>
      <c r="AW139" s="90">
        <v>0</v>
      </c>
      <c r="AX139" s="90">
        <f>AV139+AW139</f>
        <v>0</v>
      </c>
      <c r="AY139" s="92">
        <f t="shared" si="1325"/>
        <v>0</v>
      </c>
      <c r="AZ139" s="92">
        <f t="shared" si="1326"/>
        <v>0</v>
      </c>
      <c r="BA139" s="93">
        <f>BB139+BI139</f>
        <v>0</v>
      </c>
      <c r="BB139" s="93">
        <f>BD139+BE139+BF139+BG139+BH139</f>
        <v>0</v>
      </c>
      <c r="BC139" s="94"/>
      <c r="BD139" s="85"/>
      <c r="BE139" s="85"/>
      <c r="BF139" s="85"/>
      <c r="BG139" s="85"/>
      <c r="BH139" s="85"/>
      <c r="BI139" s="93">
        <f>BJ139+BK139+BL139</f>
        <v>0</v>
      </c>
      <c r="BJ139" s="85"/>
      <c r="BK139" s="85"/>
      <c r="BL139" s="85"/>
      <c r="BM139" s="85">
        <f t="shared" si="1327"/>
        <v>0</v>
      </c>
      <c r="BN139" s="85">
        <f t="shared" si="1328"/>
        <v>0</v>
      </c>
      <c r="BO139" s="45" t="s">
        <v>219</v>
      </c>
      <c r="BP139" s="45" t="s">
        <v>219</v>
      </c>
      <c r="BQ139" s="90">
        <v>0</v>
      </c>
      <c r="BR139" s="90">
        <v>0</v>
      </c>
      <c r="BS139" s="90">
        <f>BQ139+BR139</f>
        <v>0</v>
      </c>
      <c r="BT139" s="93">
        <f>BU139+CB139</f>
        <v>0</v>
      </c>
      <c r="BU139" s="93">
        <f>BW139+BX139+BY139+BZ139+CA139</f>
        <v>0</v>
      </c>
      <c r="BV139" s="81"/>
      <c r="BW139" s="82"/>
      <c r="BX139" s="82"/>
      <c r="BY139" s="82"/>
      <c r="BZ139" s="82"/>
      <c r="CA139" s="82"/>
      <c r="CB139" s="80">
        <v>0</v>
      </c>
      <c r="CC139" s="82"/>
      <c r="CD139" s="82"/>
      <c r="CE139" s="82"/>
      <c r="CF139" s="85">
        <f t="shared" ref="CF139:CF142" si="1344">(BX139+BY139+BZ139)-(BE139+BF139+BG139)</f>
        <v>0</v>
      </c>
      <c r="CG139" s="85">
        <f t="shared" si="1331"/>
        <v>0</v>
      </c>
      <c r="CH139" s="45" t="s">
        <v>219</v>
      </c>
      <c r="CI139" s="45" t="s">
        <v>219</v>
      </c>
      <c r="CJ139" s="96">
        <v>0</v>
      </c>
      <c r="CK139" s="96">
        <v>0</v>
      </c>
      <c r="CL139" s="96">
        <f>CJ139+CK139</f>
        <v>0</v>
      </c>
      <c r="CM139" s="93">
        <f>CN139+CU139</f>
        <v>0</v>
      </c>
      <c r="CN139" s="93">
        <f>CP139+CQ139+CR139+CS139+CT139</f>
        <v>0</v>
      </c>
      <c r="CO139" s="94"/>
      <c r="CP139" s="85"/>
      <c r="CQ139" s="85"/>
      <c r="CR139" s="85"/>
      <c r="CS139" s="85"/>
      <c r="CT139" s="85"/>
      <c r="CU139" s="93">
        <v>0</v>
      </c>
      <c r="CV139" s="85"/>
      <c r="CW139" s="85"/>
      <c r="CX139" s="85"/>
      <c r="CY139" s="85">
        <f t="shared" ref="CY139:CY142" si="1345">(CQ139+CR139+CS139)-(BX139+BY139+BZ139)</f>
        <v>0</v>
      </c>
      <c r="CZ139" s="85">
        <f t="shared" si="1334"/>
        <v>0</v>
      </c>
      <c r="DA139" s="45" t="s">
        <v>219</v>
      </c>
      <c r="DB139" s="45" t="s">
        <v>219</v>
      </c>
      <c r="DC139" s="96">
        <v>0</v>
      </c>
      <c r="DD139" s="96">
        <v>0</v>
      </c>
      <c r="DE139" s="96">
        <f>DC139+DD139</f>
        <v>0</v>
      </c>
      <c r="DF139" s="93">
        <f>DG139+DN139</f>
        <v>0</v>
      </c>
      <c r="DG139" s="93">
        <f>DI139+DJ139+DK139+DL139+DM139</f>
        <v>0</v>
      </c>
      <c r="DH139" s="94"/>
      <c r="DI139" s="85"/>
      <c r="DJ139" s="85"/>
      <c r="DK139" s="85"/>
      <c r="DL139" s="85"/>
      <c r="DM139" s="85"/>
      <c r="DN139" s="93">
        <f t="shared" si="1337"/>
        <v>0</v>
      </c>
      <c r="DO139" s="85"/>
      <c r="DP139" s="85"/>
      <c r="DQ139" s="85"/>
      <c r="DR139" s="85">
        <f t="shared" ref="DR139:DR142" si="1346">(DJ139+DK139+DL139)-(CQ139+CR139+CS139)</f>
        <v>0</v>
      </c>
      <c r="DS139" s="85">
        <f t="shared" si="1338"/>
        <v>0</v>
      </c>
      <c r="DT139" s="45" t="s">
        <v>219</v>
      </c>
      <c r="DU139" s="45" t="s">
        <v>219</v>
      </c>
      <c r="DV139" s="96">
        <v>0</v>
      </c>
      <c r="DW139" s="96">
        <v>0</v>
      </c>
      <c r="DX139" s="96">
        <f>DV139+DW139</f>
        <v>0</v>
      </c>
      <c r="DY139" s="93">
        <f>DZ139+EG139</f>
        <v>0</v>
      </c>
      <c r="DZ139" s="93">
        <f>EB139+EC139+ED139+EE139+EF139</f>
        <v>0</v>
      </c>
      <c r="EA139" s="94"/>
      <c r="EB139" s="85"/>
      <c r="EC139" s="85"/>
      <c r="ED139" s="85"/>
      <c r="EE139" s="85"/>
      <c r="EF139" s="85"/>
      <c r="EG139" s="93">
        <v>0</v>
      </c>
      <c r="EH139" s="85"/>
      <c r="EI139" s="85"/>
      <c r="EJ139" s="85"/>
      <c r="EK139" s="85">
        <f t="shared" ref="EK139:EK142" si="1347">(EC139+ED139+EE139)-(DJ139+DK139+DL139)</f>
        <v>0</v>
      </c>
      <c r="EL139" s="85">
        <f t="shared" si="1341"/>
        <v>0</v>
      </c>
      <c r="EM139" s="45" t="s">
        <v>219</v>
      </c>
      <c r="EN139" s="45" t="s">
        <v>219</v>
      </c>
      <c r="EO139" s="96">
        <v>0</v>
      </c>
      <c r="EP139" s="96">
        <v>0</v>
      </c>
      <c r="EQ139" s="96">
        <f>EO139+EP139</f>
        <v>0</v>
      </c>
    </row>
    <row r="140" spans="1:147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2">
        <v>3141</v>
      </c>
      <c r="F140" s="2" t="s">
        <v>20</v>
      </c>
      <c r="G140" s="7" t="s">
        <v>95</v>
      </c>
      <c r="H140" s="40">
        <f>I140+P140</f>
        <v>132000</v>
      </c>
      <c r="I140" s="40">
        <f>K140+L140+M140+N140+O140</f>
        <v>0</v>
      </c>
      <c r="J140" s="5"/>
      <c r="K140" s="9"/>
      <c r="L140" s="9"/>
      <c r="M140" s="9"/>
      <c r="N140" s="9"/>
      <c r="O140" s="9"/>
      <c r="P140" s="40">
        <f>Q140+R140+S140</f>
        <v>132000</v>
      </c>
      <c r="Q140" s="9"/>
      <c r="R140" s="9">
        <v>132000</v>
      </c>
      <c r="S140" s="9"/>
      <c r="T140" s="68">
        <f>(L140+M140+N140)*-1</f>
        <v>0</v>
      </c>
      <c r="U140" s="68">
        <f>(Q140+R140)*-1</f>
        <v>-132000</v>
      </c>
      <c r="V140" s="9">
        <f t="shared" si="1318"/>
        <v>0</v>
      </c>
      <c r="W140" s="9">
        <f t="shared" si="1318"/>
        <v>-85800</v>
      </c>
      <c r="X140" s="45" t="s">
        <v>219</v>
      </c>
      <c r="Y140" s="9">
        <v>25931</v>
      </c>
      <c r="Z140" s="73">
        <f t="shared" si="1319"/>
        <v>0</v>
      </c>
      <c r="AA140" s="73">
        <f t="shared" si="1320"/>
        <v>-0.42</v>
      </c>
      <c r="AB140" s="73">
        <f>Z140+AA140</f>
        <v>-0.42</v>
      </c>
      <c r="AC140" s="73">
        <f t="shared" si="1321"/>
        <v>0</v>
      </c>
      <c r="AD140" s="73">
        <f t="shared" si="1322"/>
        <v>-0.27</v>
      </c>
      <c r="AE140" s="46">
        <f>AC140+AD140</f>
        <v>-0.27</v>
      </c>
      <c r="AF140" s="40">
        <f>AG140+AN140</f>
        <v>0</v>
      </c>
      <c r="AG140" s="40">
        <f>AI140+AJ140+AK140+AL140+AM140</f>
        <v>0</v>
      </c>
      <c r="AH140" s="5"/>
      <c r="AI140" s="9"/>
      <c r="AJ140" s="9"/>
      <c r="AK140" s="9"/>
      <c r="AL140" s="9"/>
      <c r="AM140" s="9"/>
      <c r="AN140" s="40">
        <f>AO140+AP140+AQ140</f>
        <v>0</v>
      </c>
      <c r="AO140" s="9"/>
      <c r="AP140" s="9"/>
      <c r="AQ140" s="9"/>
      <c r="AR140" s="85">
        <f>((AL140+AK140+AJ140)-((V140)*-1))*-1</f>
        <v>0</v>
      </c>
      <c r="AS140" s="85">
        <f>((AO140+AP140)-((W140)*-1))*-1</f>
        <v>85800</v>
      </c>
      <c r="AT140" s="45" t="s">
        <v>219</v>
      </c>
      <c r="AU140" s="9"/>
      <c r="AV140" s="90">
        <v>0</v>
      </c>
      <c r="AW140" s="90" t="e">
        <f t="shared" si="1324"/>
        <v>#DIV/0!</v>
      </c>
      <c r="AX140" s="90" t="e">
        <f>AV140+AW140</f>
        <v>#DIV/0!</v>
      </c>
      <c r="AY140" s="92">
        <f t="shared" si="1325"/>
        <v>0</v>
      </c>
      <c r="AZ140" s="92">
        <f t="shared" si="1326"/>
        <v>0</v>
      </c>
      <c r="BA140" s="93">
        <f>BB140+BI140</f>
        <v>0</v>
      </c>
      <c r="BB140" s="93">
        <f>BD140+BE140+BF140+BG140+BH140</f>
        <v>0</v>
      </c>
      <c r="BC140" s="94"/>
      <c r="BD140" s="85"/>
      <c r="BE140" s="85"/>
      <c r="BF140" s="85"/>
      <c r="BG140" s="85"/>
      <c r="BH140" s="85"/>
      <c r="BI140" s="93">
        <f>BJ140+BK140+BL140</f>
        <v>0</v>
      </c>
      <c r="BJ140" s="85"/>
      <c r="BK140" s="85"/>
      <c r="BL140" s="85"/>
      <c r="BM140" s="85">
        <f t="shared" si="1327"/>
        <v>0</v>
      </c>
      <c r="BN140" s="85">
        <f t="shared" si="1328"/>
        <v>0</v>
      </c>
      <c r="BO140" s="45" t="s">
        <v>219</v>
      </c>
      <c r="BP140" s="9"/>
      <c r="BQ140" s="90">
        <v>0</v>
      </c>
      <c r="BR140" s="90" t="e">
        <f t="shared" si="1330"/>
        <v>#DIV/0!</v>
      </c>
      <c r="BS140" s="90" t="e">
        <f>BQ140+BR140</f>
        <v>#DIV/0!</v>
      </c>
      <c r="BT140" s="93">
        <f>BU140+CB140</f>
        <v>140000</v>
      </c>
      <c r="BU140" s="93">
        <f>BW140+BX140+BY140+BZ140+CA140</f>
        <v>0</v>
      </c>
      <c r="BV140" s="81"/>
      <c r="BW140" s="82"/>
      <c r="BX140" s="82"/>
      <c r="BY140" s="82"/>
      <c r="BZ140" s="82"/>
      <c r="CA140" s="82"/>
      <c r="CB140" s="80">
        <v>140000</v>
      </c>
      <c r="CC140" s="82"/>
      <c r="CD140" s="82"/>
      <c r="CE140" s="82"/>
      <c r="CF140" s="85">
        <f t="shared" si="1344"/>
        <v>0</v>
      </c>
      <c r="CG140" s="85">
        <f t="shared" si="1331"/>
        <v>0</v>
      </c>
      <c r="CH140" s="45" t="s">
        <v>219</v>
      </c>
      <c r="CI140" s="9"/>
      <c r="CJ140" s="96">
        <v>0</v>
      </c>
      <c r="CK140" s="96" t="e">
        <f t="shared" si="1333"/>
        <v>#DIV/0!</v>
      </c>
      <c r="CL140" s="96" t="e">
        <f>CJ140+CK140</f>
        <v>#DIV/0!</v>
      </c>
      <c r="CM140" s="93">
        <f>CN140+CU140</f>
        <v>140000</v>
      </c>
      <c r="CN140" s="93">
        <f>CP140+CQ140+CR140+CS140+CT140</f>
        <v>0</v>
      </c>
      <c r="CO140" s="94"/>
      <c r="CP140" s="85"/>
      <c r="CQ140" s="85"/>
      <c r="CR140" s="85"/>
      <c r="CS140" s="85"/>
      <c r="CT140" s="85"/>
      <c r="CU140" s="93">
        <v>140000</v>
      </c>
      <c r="CV140" s="85"/>
      <c r="CW140" s="85"/>
      <c r="CX140" s="85"/>
      <c r="CY140" s="85">
        <f t="shared" si="1345"/>
        <v>0</v>
      </c>
      <c r="CZ140" s="85">
        <f t="shared" si="1334"/>
        <v>0</v>
      </c>
      <c r="DA140" s="45" t="s">
        <v>219</v>
      </c>
      <c r="DB140" s="9">
        <v>26460</v>
      </c>
      <c r="DC140" s="96">
        <v>0</v>
      </c>
      <c r="DD140" s="96">
        <f t="shared" ref="DD140:DD142" si="1348">ROUND(((CW140-CD140)/DB140/10),2)*-1</f>
        <v>0</v>
      </c>
      <c r="DE140" s="96">
        <f>DC140+DD140</f>
        <v>0</v>
      </c>
      <c r="DF140" s="93">
        <f>DG140+DN140</f>
        <v>0</v>
      </c>
      <c r="DG140" s="93">
        <f>DI140+DJ140+DK140+DL140+DM140</f>
        <v>0</v>
      </c>
      <c r="DH140" s="94"/>
      <c r="DI140" s="85"/>
      <c r="DJ140" s="85"/>
      <c r="DK140" s="85"/>
      <c r="DL140" s="85"/>
      <c r="DM140" s="85"/>
      <c r="DN140" s="93">
        <f t="shared" si="1337"/>
        <v>0</v>
      </c>
      <c r="DO140" s="85"/>
      <c r="DP140" s="85"/>
      <c r="DQ140" s="85"/>
      <c r="DR140" s="85">
        <f t="shared" si="1346"/>
        <v>0</v>
      </c>
      <c r="DS140" s="85">
        <f t="shared" si="1338"/>
        <v>0</v>
      </c>
      <c r="DT140" s="45" t="s">
        <v>219</v>
      </c>
      <c r="DU140" s="9"/>
      <c r="DV140" s="96">
        <v>0</v>
      </c>
      <c r="DW140" s="96" t="e">
        <f t="shared" ref="DW140:DW142" si="1349">ROUND(((DP140-CW140)/DU140/10),2)*-1</f>
        <v>#DIV/0!</v>
      </c>
      <c r="DX140" s="96" t="e">
        <f>DV140+DW140</f>
        <v>#DIV/0!</v>
      </c>
      <c r="DY140" s="93">
        <f>DZ140+EG140</f>
        <v>0</v>
      </c>
      <c r="DZ140" s="93">
        <f>EB140+EC140+ED140+EE140+EF140</f>
        <v>0</v>
      </c>
      <c r="EA140" s="94"/>
      <c r="EB140" s="85"/>
      <c r="EC140" s="85"/>
      <c r="ED140" s="85"/>
      <c r="EE140" s="85"/>
      <c r="EF140" s="85"/>
      <c r="EG140" s="93">
        <v>0</v>
      </c>
      <c r="EH140" s="85"/>
      <c r="EI140" s="85"/>
      <c r="EJ140" s="85"/>
      <c r="EK140" s="85">
        <f t="shared" si="1347"/>
        <v>0</v>
      </c>
      <c r="EL140" s="85">
        <f t="shared" si="1341"/>
        <v>0</v>
      </c>
      <c r="EM140" s="45" t="s">
        <v>219</v>
      </c>
      <c r="EN140" s="9"/>
      <c r="EO140" s="96">
        <v>0</v>
      </c>
      <c r="EP140" s="96" t="e">
        <f t="shared" ref="EP140:EP142" si="1350">ROUND(((EI140-DP140)/EN140/10),2)*-1</f>
        <v>#DIV/0!</v>
      </c>
      <c r="EQ140" s="96" t="e">
        <f>EO140+EP140</f>
        <v>#DIV/0!</v>
      </c>
    </row>
    <row r="141" spans="1:147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95</v>
      </c>
      <c r="H141" s="40">
        <f>I141+P141</f>
        <v>0</v>
      </c>
      <c r="I141" s="40">
        <f>K141+L141+M141+N141+O141</f>
        <v>0</v>
      </c>
      <c r="J141" s="5"/>
      <c r="K141" s="9"/>
      <c r="L141" s="9"/>
      <c r="M141" s="9"/>
      <c r="N141" s="9"/>
      <c r="O141" s="9"/>
      <c r="P141" s="40">
        <f>Q141+R141+S141</f>
        <v>0</v>
      </c>
      <c r="Q141" s="9"/>
      <c r="R141" s="9"/>
      <c r="S141" s="9"/>
      <c r="T141" s="68">
        <f>(L141+M141+N141)*-1</f>
        <v>0</v>
      </c>
      <c r="U141" s="68">
        <f>(Q141+R141)*-1</f>
        <v>0</v>
      </c>
      <c r="V141" s="9">
        <f t="shared" si="1318"/>
        <v>0</v>
      </c>
      <c r="W141" s="9">
        <f t="shared" si="1318"/>
        <v>0</v>
      </c>
      <c r="X141" s="45" t="s">
        <v>219</v>
      </c>
      <c r="Y141" s="9">
        <v>25931</v>
      </c>
      <c r="Z141" s="73">
        <f t="shared" si="1319"/>
        <v>0</v>
      </c>
      <c r="AA141" s="73">
        <f t="shared" si="1320"/>
        <v>0</v>
      </c>
      <c r="AB141" s="73">
        <f>Z141+AA141</f>
        <v>0</v>
      </c>
      <c r="AC141" s="73">
        <f t="shared" si="1321"/>
        <v>0</v>
      </c>
      <c r="AD141" s="73">
        <f t="shared" si="1322"/>
        <v>0</v>
      </c>
      <c r="AE141" s="46">
        <f>AC141+AD141</f>
        <v>0</v>
      </c>
      <c r="AF141" s="40">
        <f>AG141+AN141</f>
        <v>0</v>
      </c>
      <c r="AG141" s="40">
        <f>AI141+AJ141+AK141+AL141+AM141</f>
        <v>0</v>
      </c>
      <c r="AH141" s="5"/>
      <c r="AI141" s="9"/>
      <c r="AJ141" s="9"/>
      <c r="AK141" s="9"/>
      <c r="AL141" s="9"/>
      <c r="AM141" s="9"/>
      <c r="AN141" s="40">
        <f>AO141+AP141+AQ141</f>
        <v>0</v>
      </c>
      <c r="AO141" s="9"/>
      <c r="AP141" s="9"/>
      <c r="AQ141" s="9"/>
      <c r="AR141" s="85">
        <f>((AL141+AK141+AJ141)-((V141)*-1))*-1</f>
        <v>0</v>
      </c>
      <c r="AS141" s="85">
        <f>((AO141+AP141)-((W141)*-1))*-1</f>
        <v>0</v>
      </c>
      <c r="AT141" s="45" t="s">
        <v>219</v>
      </c>
      <c r="AU141" s="9"/>
      <c r="AV141" s="90">
        <v>0</v>
      </c>
      <c r="AW141" s="90" t="e">
        <f t="shared" si="1324"/>
        <v>#DIV/0!</v>
      </c>
      <c r="AX141" s="90" t="e">
        <f>AV141+AW141</f>
        <v>#DIV/0!</v>
      </c>
      <c r="AY141" s="92">
        <f t="shared" si="1325"/>
        <v>0</v>
      </c>
      <c r="AZ141" s="92">
        <f t="shared" si="1326"/>
        <v>0</v>
      </c>
      <c r="BA141" s="93">
        <f>BB141+BI141</f>
        <v>0</v>
      </c>
      <c r="BB141" s="93">
        <f>BD141+BE141+BF141+BG141+BH141</f>
        <v>0</v>
      </c>
      <c r="BC141" s="94"/>
      <c r="BD141" s="85"/>
      <c r="BE141" s="85"/>
      <c r="BF141" s="85"/>
      <c r="BG141" s="85"/>
      <c r="BH141" s="85"/>
      <c r="BI141" s="93">
        <f>BJ141+BK141+BL141</f>
        <v>0</v>
      </c>
      <c r="BJ141" s="85"/>
      <c r="BK141" s="85"/>
      <c r="BL141" s="85"/>
      <c r="BM141" s="85">
        <f t="shared" si="1327"/>
        <v>0</v>
      </c>
      <c r="BN141" s="85">
        <f t="shared" si="1328"/>
        <v>0</v>
      </c>
      <c r="BO141" s="45" t="s">
        <v>219</v>
      </c>
      <c r="BP141" s="9"/>
      <c r="BQ141" s="90">
        <v>0</v>
      </c>
      <c r="BR141" s="90" t="e">
        <f t="shared" si="1330"/>
        <v>#DIV/0!</v>
      </c>
      <c r="BS141" s="90" t="e">
        <f>BQ141+BR141</f>
        <v>#DIV/0!</v>
      </c>
      <c r="BT141" s="93">
        <f>BU141+CB141</f>
        <v>0</v>
      </c>
      <c r="BU141" s="93">
        <f>BW141+BX141+BY141+BZ141+CA141</f>
        <v>0</v>
      </c>
      <c r="BV141" s="81"/>
      <c r="BW141" s="82"/>
      <c r="BX141" s="82"/>
      <c r="BY141" s="82"/>
      <c r="BZ141" s="82"/>
      <c r="CA141" s="82"/>
      <c r="CB141" s="80">
        <v>0</v>
      </c>
      <c r="CC141" s="82"/>
      <c r="CD141" s="82"/>
      <c r="CE141" s="82"/>
      <c r="CF141" s="85">
        <f t="shared" si="1344"/>
        <v>0</v>
      </c>
      <c r="CG141" s="85">
        <f t="shared" si="1331"/>
        <v>0</v>
      </c>
      <c r="CH141" s="45" t="s">
        <v>219</v>
      </c>
      <c r="CI141" s="9"/>
      <c r="CJ141" s="96">
        <v>0</v>
      </c>
      <c r="CK141" s="96" t="e">
        <f t="shared" si="1333"/>
        <v>#DIV/0!</v>
      </c>
      <c r="CL141" s="96" t="e">
        <f>CJ141+CK141</f>
        <v>#DIV/0!</v>
      </c>
      <c r="CM141" s="93">
        <f>CN141+CU141</f>
        <v>0</v>
      </c>
      <c r="CN141" s="93">
        <f>CP141+CQ141+CR141+CS141+CT141</f>
        <v>0</v>
      </c>
      <c r="CO141" s="94"/>
      <c r="CP141" s="85"/>
      <c r="CQ141" s="85"/>
      <c r="CR141" s="85"/>
      <c r="CS141" s="85"/>
      <c r="CT141" s="85"/>
      <c r="CU141" s="93">
        <v>0</v>
      </c>
      <c r="CV141" s="85"/>
      <c r="CW141" s="85"/>
      <c r="CX141" s="85"/>
      <c r="CY141" s="85">
        <f t="shared" si="1345"/>
        <v>0</v>
      </c>
      <c r="CZ141" s="85">
        <f t="shared" si="1334"/>
        <v>0</v>
      </c>
      <c r="DA141" s="45" t="s">
        <v>219</v>
      </c>
      <c r="DB141" s="9">
        <v>26460</v>
      </c>
      <c r="DC141" s="96">
        <v>0</v>
      </c>
      <c r="DD141" s="96">
        <f t="shared" si="1348"/>
        <v>0</v>
      </c>
      <c r="DE141" s="96">
        <f>DC141+DD141</f>
        <v>0</v>
      </c>
      <c r="DF141" s="93">
        <f>DG141+DN141</f>
        <v>0</v>
      </c>
      <c r="DG141" s="93">
        <f>DI141+DJ141+DK141+DL141+DM141</f>
        <v>0</v>
      </c>
      <c r="DH141" s="94"/>
      <c r="DI141" s="85"/>
      <c r="DJ141" s="85"/>
      <c r="DK141" s="85"/>
      <c r="DL141" s="85"/>
      <c r="DM141" s="85"/>
      <c r="DN141" s="93">
        <f t="shared" si="1337"/>
        <v>0</v>
      </c>
      <c r="DO141" s="85"/>
      <c r="DP141" s="85"/>
      <c r="DQ141" s="85"/>
      <c r="DR141" s="85">
        <f t="shared" si="1346"/>
        <v>0</v>
      </c>
      <c r="DS141" s="85">
        <f t="shared" si="1338"/>
        <v>0</v>
      </c>
      <c r="DT141" s="45" t="s">
        <v>219</v>
      </c>
      <c r="DU141" s="9"/>
      <c r="DV141" s="96">
        <v>0</v>
      </c>
      <c r="DW141" s="96" t="e">
        <f t="shared" si="1349"/>
        <v>#DIV/0!</v>
      </c>
      <c r="DX141" s="96" t="e">
        <f>DV141+DW141</f>
        <v>#DIV/0!</v>
      </c>
      <c r="DY141" s="93">
        <f>DZ141+EG141</f>
        <v>0</v>
      </c>
      <c r="DZ141" s="93">
        <f>EB141+EC141+ED141+EE141+EF141</f>
        <v>0</v>
      </c>
      <c r="EA141" s="94"/>
      <c r="EB141" s="85"/>
      <c r="EC141" s="85"/>
      <c r="ED141" s="85"/>
      <c r="EE141" s="85"/>
      <c r="EF141" s="85"/>
      <c r="EG141" s="93">
        <v>0</v>
      </c>
      <c r="EH141" s="85"/>
      <c r="EI141" s="85"/>
      <c r="EJ141" s="85"/>
      <c r="EK141" s="85">
        <f t="shared" si="1347"/>
        <v>0</v>
      </c>
      <c r="EL141" s="85">
        <f t="shared" si="1341"/>
        <v>0</v>
      </c>
      <c r="EM141" s="45" t="s">
        <v>219</v>
      </c>
      <c r="EN141" s="9"/>
      <c r="EO141" s="96">
        <v>0</v>
      </c>
      <c r="EP141" s="96" t="e">
        <f t="shared" si="1350"/>
        <v>#DIV/0!</v>
      </c>
      <c r="EQ141" s="96" t="e">
        <f>EO141+EP141</f>
        <v>#DIV/0!</v>
      </c>
    </row>
    <row r="142" spans="1:147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95</v>
      </c>
      <c r="H142" s="40">
        <f>I142+P142</f>
        <v>158000</v>
      </c>
      <c r="I142" s="40">
        <f>K142+L142+M142+N142+O142</f>
        <v>128000</v>
      </c>
      <c r="J142" s="5"/>
      <c r="K142" s="9"/>
      <c r="L142" s="9"/>
      <c r="M142" s="9">
        <v>128000</v>
      </c>
      <c r="N142" s="9"/>
      <c r="O142" s="9"/>
      <c r="P142" s="40">
        <f>Q142+R142+S142</f>
        <v>30000</v>
      </c>
      <c r="Q142" s="9"/>
      <c r="R142" s="9">
        <v>30000</v>
      </c>
      <c r="S142" s="9"/>
      <c r="T142" s="68">
        <f>(L142+M142+N142)*-1</f>
        <v>-128000</v>
      </c>
      <c r="U142" s="68">
        <f>(Q142+R142)*-1</f>
        <v>-30000</v>
      </c>
      <c r="V142" s="9">
        <f t="shared" si="1318"/>
        <v>-83200</v>
      </c>
      <c r="W142" s="9">
        <f t="shared" si="1318"/>
        <v>-19500</v>
      </c>
      <c r="X142" s="9">
        <v>41481</v>
      </c>
      <c r="Y142" s="9">
        <v>23391</v>
      </c>
      <c r="Z142" s="73">
        <f t="shared" si="1319"/>
        <v>-0.26</v>
      </c>
      <c r="AA142" s="73">
        <f t="shared" si="1320"/>
        <v>-0.11</v>
      </c>
      <c r="AB142" s="73">
        <f>Z142+AA142</f>
        <v>-0.37</v>
      </c>
      <c r="AC142" s="73">
        <f t="shared" si="1321"/>
        <v>-0.17</v>
      </c>
      <c r="AD142" s="73">
        <f t="shared" si="1322"/>
        <v>-7.0000000000000007E-2</v>
      </c>
      <c r="AE142" s="46">
        <f>AC142+AD142</f>
        <v>-0.24000000000000002</v>
      </c>
      <c r="AF142" s="40">
        <f>AG142+AN142</f>
        <v>0</v>
      </c>
      <c r="AG142" s="40">
        <f>AI142+AJ142+AK142+AL142+AM142</f>
        <v>0</v>
      </c>
      <c r="AH142" s="5"/>
      <c r="AI142" s="9"/>
      <c r="AJ142" s="9"/>
      <c r="AK142" s="9"/>
      <c r="AL142" s="9"/>
      <c r="AM142" s="9"/>
      <c r="AN142" s="40">
        <f>AO142+AP142+AQ142</f>
        <v>0</v>
      </c>
      <c r="AO142" s="9"/>
      <c r="AP142" s="9"/>
      <c r="AQ142" s="9"/>
      <c r="AR142" s="85">
        <f>((AL142+AK142+AJ142)-((V142)*-1))*-1</f>
        <v>83200</v>
      </c>
      <c r="AS142" s="85">
        <f>((AO142+AP142)-((W142)*-1))*-1</f>
        <v>19500</v>
      </c>
      <c r="AT142" s="9"/>
      <c r="AU142" s="9"/>
      <c r="AV142" s="90" t="e">
        <f t="shared" si="1323"/>
        <v>#DIV/0!</v>
      </c>
      <c r="AW142" s="90" t="e">
        <f t="shared" si="1324"/>
        <v>#DIV/0!</v>
      </c>
      <c r="AX142" s="90" t="e">
        <f>AV142+AW142</f>
        <v>#DIV/0!</v>
      </c>
      <c r="AY142" s="92">
        <f t="shared" si="1325"/>
        <v>0</v>
      </c>
      <c r="AZ142" s="92">
        <f t="shared" si="1326"/>
        <v>0</v>
      </c>
      <c r="BA142" s="93">
        <f>BB142+BI142</f>
        <v>0</v>
      </c>
      <c r="BB142" s="93">
        <f>BD142+BE142+BF142+BG142+BH142</f>
        <v>0</v>
      </c>
      <c r="BC142" s="94"/>
      <c r="BD142" s="85"/>
      <c r="BE142" s="85"/>
      <c r="BF142" s="85"/>
      <c r="BG142" s="85"/>
      <c r="BH142" s="85"/>
      <c r="BI142" s="93">
        <f>BJ142+BK142+BL142</f>
        <v>0</v>
      </c>
      <c r="BJ142" s="85"/>
      <c r="BK142" s="85"/>
      <c r="BL142" s="85"/>
      <c r="BM142" s="85">
        <f t="shared" si="1327"/>
        <v>0</v>
      </c>
      <c r="BN142" s="85">
        <f t="shared" si="1328"/>
        <v>0</v>
      </c>
      <c r="BO142" s="9"/>
      <c r="BP142" s="9"/>
      <c r="BQ142" s="90" t="e">
        <f t="shared" si="1329"/>
        <v>#DIV/0!</v>
      </c>
      <c r="BR142" s="90" t="e">
        <f t="shared" si="1330"/>
        <v>#DIV/0!</v>
      </c>
      <c r="BS142" s="90" t="e">
        <f>BQ142+BR142</f>
        <v>#DIV/0!</v>
      </c>
      <c r="BT142" s="93">
        <f>BU142+CB142</f>
        <v>0</v>
      </c>
      <c r="BU142" s="93">
        <f>BW142+BX142+BY142+BZ142+CA142</f>
        <v>0</v>
      </c>
      <c r="BV142" s="81"/>
      <c r="BW142" s="82"/>
      <c r="BX142" s="82"/>
      <c r="BY142" s="82"/>
      <c r="BZ142" s="82"/>
      <c r="CA142" s="82"/>
      <c r="CB142" s="80">
        <v>0</v>
      </c>
      <c r="CC142" s="82"/>
      <c r="CD142" s="82"/>
      <c r="CE142" s="82"/>
      <c r="CF142" s="85">
        <f t="shared" si="1344"/>
        <v>0</v>
      </c>
      <c r="CG142" s="85">
        <f t="shared" si="1331"/>
        <v>0</v>
      </c>
      <c r="CH142" s="9"/>
      <c r="CI142" s="9"/>
      <c r="CJ142" s="96" t="e">
        <f t="shared" si="1332"/>
        <v>#DIV/0!</v>
      </c>
      <c r="CK142" s="96" t="e">
        <f t="shared" si="1333"/>
        <v>#DIV/0!</v>
      </c>
      <c r="CL142" s="96" t="e">
        <f>CJ142+CK142</f>
        <v>#DIV/0!</v>
      </c>
      <c r="CM142" s="93">
        <f>CN142+CU142</f>
        <v>0</v>
      </c>
      <c r="CN142" s="93">
        <f>CP142+CQ142+CR142+CS142+CT142</f>
        <v>0</v>
      </c>
      <c r="CO142" s="94"/>
      <c r="CP142" s="85"/>
      <c r="CQ142" s="85"/>
      <c r="CR142" s="85"/>
      <c r="CS142" s="85"/>
      <c r="CT142" s="85"/>
      <c r="CU142" s="93">
        <v>0</v>
      </c>
      <c r="CV142" s="85"/>
      <c r="CW142" s="85"/>
      <c r="CX142" s="85"/>
      <c r="CY142" s="85">
        <f t="shared" si="1345"/>
        <v>0</v>
      </c>
      <c r="CZ142" s="85">
        <f t="shared" si="1334"/>
        <v>0</v>
      </c>
      <c r="DA142" s="9">
        <v>42328</v>
      </c>
      <c r="DB142" s="9">
        <v>23868</v>
      </c>
      <c r="DC142" s="96">
        <f t="shared" ref="DC142" si="1351">ROUND(((CR142+CS142)-(BY142+BZ142))/DA142/10,2)*-1</f>
        <v>0</v>
      </c>
      <c r="DD142" s="96">
        <f t="shared" si="1348"/>
        <v>0</v>
      </c>
      <c r="DE142" s="96">
        <f>DC142+DD142</f>
        <v>0</v>
      </c>
      <c r="DF142" s="93">
        <f>DG142+DN142</f>
        <v>0</v>
      </c>
      <c r="DG142" s="93">
        <f>DI142+DJ142+DK142+DL142+DM142</f>
        <v>0</v>
      </c>
      <c r="DH142" s="94"/>
      <c r="DI142" s="85"/>
      <c r="DJ142" s="85"/>
      <c r="DK142" s="85"/>
      <c r="DL142" s="85"/>
      <c r="DM142" s="85"/>
      <c r="DN142" s="93">
        <f t="shared" si="1337"/>
        <v>0</v>
      </c>
      <c r="DO142" s="85"/>
      <c r="DP142" s="85"/>
      <c r="DQ142" s="85"/>
      <c r="DR142" s="85">
        <f t="shared" si="1346"/>
        <v>0</v>
      </c>
      <c r="DS142" s="85">
        <f t="shared" si="1338"/>
        <v>0</v>
      </c>
      <c r="DT142" s="9"/>
      <c r="DU142" s="9"/>
      <c r="DV142" s="96" t="e">
        <f t="shared" ref="DV142" si="1352">ROUND(((DK142+DL142)-(CR142+CS142))/DT142/10,2)*-1</f>
        <v>#DIV/0!</v>
      </c>
      <c r="DW142" s="96" t="e">
        <f t="shared" si="1349"/>
        <v>#DIV/0!</v>
      </c>
      <c r="DX142" s="96" t="e">
        <f>DV142+DW142</f>
        <v>#DIV/0!</v>
      </c>
      <c r="DY142" s="93">
        <f>DZ142+EG142</f>
        <v>0</v>
      </c>
      <c r="DZ142" s="93">
        <f>EB142+EC142+ED142+EE142+EF142</f>
        <v>0</v>
      </c>
      <c r="EA142" s="94"/>
      <c r="EB142" s="85"/>
      <c r="EC142" s="85"/>
      <c r="ED142" s="85"/>
      <c r="EE142" s="85"/>
      <c r="EF142" s="85"/>
      <c r="EG142" s="93">
        <v>0</v>
      </c>
      <c r="EH142" s="85"/>
      <c r="EI142" s="85"/>
      <c r="EJ142" s="85"/>
      <c r="EK142" s="85">
        <f t="shared" si="1347"/>
        <v>0</v>
      </c>
      <c r="EL142" s="85">
        <f t="shared" si="1341"/>
        <v>0</v>
      </c>
      <c r="EM142" s="9"/>
      <c r="EN142" s="9"/>
      <c r="EO142" s="96" t="e">
        <f t="shared" ref="EO142" si="1353">ROUND(((ED142+EE142)-(DK142+DL142))/EM142/10,2)*-1</f>
        <v>#DIV/0!</v>
      </c>
      <c r="EP142" s="96" t="e">
        <f t="shared" si="1350"/>
        <v>#DIV/0!</v>
      </c>
      <c r="EQ142" s="96" t="e">
        <f>EO142+EP142</f>
        <v>#DIV/0!</v>
      </c>
    </row>
    <row r="143" spans="1:147" x14ac:dyDescent="0.25">
      <c r="A143" s="29"/>
      <c r="B143" s="30"/>
      <c r="C143" s="31"/>
      <c r="D143" s="32" t="s">
        <v>174</v>
      </c>
      <c r="E143" s="30"/>
      <c r="F143" s="30"/>
      <c r="G143" s="31"/>
      <c r="H143" s="33">
        <f t="shared" ref="H143:AE143" si="1354">SUBTOTAL(9,H138:H142)</f>
        <v>589960</v>
      </c>
      <c r="I143" s="33">
        <f t="shared" si="1354"/>
        <v>417960</v>
      </c>
      <c r="J143" s="33">
        <f t="shared" si="1354"/>
        <v>11</v>
      </c>
      <c r="K143" s="33">
        <f t="shared" si="1354"/>
        <v>289960</v>
      </c>
      <c r="L143" s="33">
        <f t="shared" si="1354"/>
        <v>0</v>
      </c>
      <c r="M143" s="33">
        <f t="shared" si="1354"/>
        <v>128000</v>
      </c>
      <c r="N143" s="33">
        <f t="shared" si="1354"/>
        <v>0</v>
      </c>
      <c r="O143" s="33">
        <f t="shared" si="1354"/>
        <v>0</v>
      </c>
      <c r="P143" s="33">
        <f t="shared" si="1354"/>
        <v>172000</v>
      </c>
      <c r="Q143" s="33">
        <f t="shared" si="1354"/>
        <v>0</v>
      </c>
      <c r="R143" s="33">
        <f t="shared" si="1354"/>
        <v>172000</v>
      </c>
      <c r="S143" s="33">
        <f t="shared" si="1354"/>
        <v>0</v>
      </c>
      <c r="T143" s="33">
        <f t="shared" si="1354"/>
        <v>-128000</v>
      </c>
      <c r="U143" s="33">
        <f t="shared" si="1354"/>
        <v>-172000</v>
      </c>
      <c r="V143" s="33">
        <f t="shared" si="1354"/>
        <v>-83200</v>
      </c>
      <c r="W143" s="33">
        <f t="shared" si="1354"/>
        <v>-111800</v>
      </c>
      <c r="X143" s="33">
        <f t="shared" si="1354"/>
        <v>96873</v>
      </c>
      <c r="Y143" s="33">
        <f t="shared" si="1354"/>
        <v>104853</v>
      </c>
      <c r="Z143" s="47">
        <f t="shared" si="1354"/>
        <v>-0.26</v>
      </c>
      <c r="AA143" s="47">
        <f t="shared" si="1354"/>
        <v>-0.55999999999999994</v>
      </c>
      <c r="AB143" s="47">
        <f t="shared" si="1354"/>
        <v>-0.82</v>
      </c>
      <c r="AC143" s="47">
        <f t="shared" si="1354"/>
        <v>-0.17</v>
      </c>
      <c r="AD143" s="47">
        <f t="shared" si="1354"/>
        <v>-0.36000000000000004</v>
      </c>
      <c r="AE143" s="47">
        <f t="shared" si="1354"/>
        <v>-0.53</v>
      </c>
      <c r="AF143" s="33">
        <f t="shared" ref="AF143:AX143" si="1355">SUBTOTAL(9,AF138:AF142)</f>
        <v>0</v>
      </c>
      <c r="AG143" s="33">
        <f t="shared" si="1355"/>
        <v>0</v>
      </c>
      <c r="AH143" s="33">
        <f t="shared" si="1355"/>
        <v>0</v>
      </c>
      <c r="AI143" s="33">
        <f t="shared" si="1355"/>
        <v>0</v>
      </c>
      <c r="AJ143" s="33">
        <f t="shared" si="1355"/>
        <v>0</v>
      </c>
      <c r="AK143" s="33">
        <f t="shared" si="1355"/>
        <v>0</v>
      </c>
      <c r="AL143" s="33">
        <f t="shared" si="1355"/>
        <v>0</v>
      </c>
      <c r="AM143" s="33">
        <f t="shared" si="1355"/>
        <v>0</v>
      </c>
      <c r="AN143" s="33">
        <f t="shared" si="1355"/>
        <v>0</v>
      </c>
      <c r="AO143" s="33">
        <f t="shared" si="1355"/>
        <v>0</v>
      </c>
      <c r="AP143" s="33">
        <f t="shared" si="1355"/>
        <v>0</v>
      </c>
      <c r="AQ143" s="33">
        <f t="shared" si="1355"/>
        <v>0</v>
      </c>
      <c r="AR143" s="33">
        <f t="shared" si="1355"/>
        <v>83200</v>
      </c>
      <c r="AS143" s="33">
        <f t="shared" si="1355"/>
        <v>111800</v>
      </c>
      <c r="AT143" s="33">
        <f t="shared" si="1355"/>
        <v>0</v>
      </c>
      <c r="AU143" s="33">
        <f t="shared" si="1355"/>
        <v>0</v>
      </c>
      <c r="AV143" s="47" t="e">
        <f t="shared" si="1355"/>
        <v>#DIV/0!</v>
      </c>
      <c r="AW143" s="47" t="e">
        <f t="shared" si="1355"/>
        <v>#DIV/0!</v>
      </c>
      <c r="AX143" s="47" t="e">
        <f t="shared" si="1355"/>
        <v>#DIV/0!</v>
      </c>
      <c r="AY143"/>
      <c r="AZ143"/>
      <c r="BA143" s="33">
        <f t="shared" ref="BA143:BS143" si="1356">SUBTOTAL(9,BA138:BA142)</f>
        <v>0</v>
      </c>
      <c r="BB143" s="33">
        <f t="shared" si="1356"/>
        <v>0</v>
      </c>
      <c r="BC143" s="33">
        <f t="shared" si="1356"/>
        <v>0</v>
      </c>
      <c r="BD143" s="33">
        <f t="shared" si="1356"/>
        <v>0</v>
      </c>
      <c r="BE143" s="33">
        <f t="shared" si="1356"/>
        <v>0</v>
      </c>
      <c r="BF143" s="33">
        <f t="shared" si="1356"/>
        <v>0</v>
      </c>
      <c r="BG143" s="33">
        <f t="shared" si="1356"/>
        <v>0</v>
      </c>
      <c r="BH143" s="33">
        <f t="shared" si="1356"/>
        <v>0</v>
      </c>
      <c r="BI143" s="33">
        <f t="shared" si="1356"/>
        <v>0</v>
      </c>
      <c r="BJ143" s="33">
        <f t="shared" si="1356"/>
        <v>0</v>
      </c>
      <c r="BK143" s="33">
        <f t="shared" si="1356"/>
        <v>0</v>
      </c>
      <c r="BL143" s="33">
        <f t="shared" si="1356"/>
        <v>0</v>
      </c>
      <c r="BM143" s="33">
        <f t="shared" si="1356"/>
        <v>0</v>
      </c>
      <c r="BN143" s="33">
        <f t="shared" si="1356"/>
        <v>0</v>
      </c>
      <c r="BO143" s="33">
        <f t="shared" si="1356"/>
        <v>0</v>
      </c>
      <c r="BP143" s="33">
        <f t="shared" si="1356"/>
        <v>0</v>
      </c>
      <c r="BQ143" s="47" t="e">
        <f t="shared" si="1356"/>
        <v>#DIV/0!</v>
      </c>
      <c r="BR143" s="47" t="e">
        <f t="shared" si="1356"/>
        <v>#DIV/0!</v>
      </c>
      <c r="BS143" s="47" t="e">
        <f t="shared" si="1356"/>
        <v>#DIV/0!</v>
      </c>
      <c r="BT143" s="33">
        <f t="shared" ref="BT143:CL143" si="1357">SUBTOTAL(9,BT138:BT142)</f>
        <v>150000</v>
      </c>
      <c r="BU143" s="33">
        <f t="shared" si="1357"/>
        <v>0</v>
      </c>
      <c r="BV143" s="33">
        <f t="shared" si="1357"/>
        <v>0</v>
      </c>
      <c r="BW143" s="33">
        <f t="shared" si="1357"/>
        <v>0</v>
      </c>
      <c r="BX143" s="33">
        <f t="shared" si="1357"/>
        <v>0</v>
      </c>
      <c r="BY143" s="33">
        <f t="shared" si="1357"/>
        <v>0</v>
      </c>
      <c r="BZ143" s="33">
        <f t="shared" si="1357"/>
        <v>0</v>
      </c>
      <c r="CA143" s="33">
        <f t="shared" si="1357"/>
        <v>0</v>
      </c>
      <c r="CB143" s="33">
        <f t="shared" si="1357"/>
        <v>150000</v>
      </c>
      <c r="CC143" s="33">
        <f t="shared" si="1357"/>
        <v>0</v>
      </c>
      <c r="CD143" s="33">
        <f t="shared" si="1357"/>
        <v>0</v>
      </c>
      <c r="CE143" s="33">
        <f t="shared" si="1357"/>
        <v>0</v>
      </c>
      <c r="CF143" s="33">
        <f t="shared" si="1357"/>
        <v>0</v>
      </c>
      <c r="CG143" s="33">
        <f t="shared" si="1357"/>
        <v>0</v>
      </c>
      <c r="CH143" s="33">
        <f t="shared" si="1357"/>
        <v>0</v>
      </c>
      <c r="CI143" s="33">
        <f t="shared" si="1357"/>
        <v>0</v>
      </c>
      <c r="CJ143" s="60" t="e">
        <f t="shared" si="1357"/>
        <v>#DIV/0!</v>
      </c>
      <c r="CK143" s="60" t="e">
        <f t="shared" si="1357"/>
        <v>#DIV/0!</v>
      </c>
      <c r="CL143" s="60" t="e">
        <f t="shared" si="1357"/>
        <v>#DIV/0!</v>
      </c>
      <c r="CM143" s="33">
        <f t="shared" ref="CM143:DE143" si="1358">SUBTOTAL(9,CM138:CM142)</f>
        <v>150000</v>
      </c>
      <c r="CN143" s="33">
        <f t="shared" si="1358"/>
        <v>0</v>
      </c>
      <c r="CO143" s="33">
        <f t="shared" si="1358"/>
        <v>0</v>
      </c>
      <c r="CP143" s="33">
        <f t="shared" si="1358"/>
        <v>0</v>
      </c>
      <c r="CQ143" s="33">
        <f t="shared" si="1358"/>
        <v>0</v>
      </c>
      <c r="CR143" s="33">
        <f t="shared" si="1358"/>
        <v>0</v>
      </c>
      <c r="CS143" s="33">
        <f t="shared" si="1358"/>
        <v>0</v>
      </c>
      <c r="CT143" s="33">
        <f t="shared" si="1358"/>
        <v>0</v>
      </c>
      <c r="CU143" s="33">
        <f t="shared" si="1358"/>
        <v>150000</v>
      </c>
      <c r="CV143" s="33">
        <f t="shared" si="1358"/>
        <v>0</v>
      </c>
      <c r="CW143" s="33">
        <f t="shared" si="1358"/>
        <v>0</v>
      </c>
      <c r="CX143" s="33">
        <f t="shared" si="1358"/>
        <v>0</v>
      </c>
      <c r="CY143" s="33">
        <f t="shared" si="1358"/>
        <v>0</v>
      </c>
      <c r="CZ143" s="33">
        <f t="shared" si="1358"/>
        <v>0</v>
      </c>
      <c r="DA143" s="33">
        <f t="shared" si="1358"/>
        <v>98395</v>
      </c>
      <c r="DB143" s="33">
        <f t="shared" si="1358"/>
        <v>103918</v>
      </c>
      <c r="DC143" s="60">
        <f t="shared" si="1358"/>
        <v>0</v>
      </c>
      <c r="DD143" s="60">
        <f t="shared" si="1358"/>
        <v>0</v>
      </c>
      <c r="DE143" s="60">
        <f t="shared" si="1358"/>
        <v>0</v>
      </c>
      <c r="DF143" s="33">
        <f t="shared" ref="DF143:DX143" si="1359">SUBTOTAL(9,DF138:DF142)</f>
        <v>0</v>
      </c>
      <c r="DG143" s="33">
        <f t="shared" si="1359"/>
        <v>0</v>
      </c>
      <c r="DH143" s="33">
        <f t="shared" si="1359"/>
        <v>0</v>
      </c>
      <c r="DI143" s="33">
        <f t="shared" si="1359"/>
        <v>0</v>
      </c>
      <c r="DJ143" s="33">
        <f t="shared" si="1359"/>
        <v>0</v>
      </c>
      <c r="DK143" s="33">
        <f t="shared" si="1359"/>
        <v>0</v>
      </c>
      <c r="DL143" s="33">
        <f t="shared" si="1359"/>
        <v>0</v>
      </c>
      <c r="DM143" s="33">
        <f t="shared" si="1359"/>
        <v>0</v>
      </c>
      <c r="DN143" s="33">
        <f t="shared" si="1359"/>
        <v>0</v>
      </c>
      <c r="DO143" s="33">
        <f t="shared" si="1359"/>
        <v>0</v>
      </c>
      <c r="DP143" s="33">
        <f t="shared" si="1359"/>
        <v>0</v>
      </c>
      <c r="DQ143" s="33">
        <f t="shared" si="1359"/>
        <v>0</v>
      </c>
      <c r="DR143" s="33">
        <f t="shared" si="1359"/>
        <v>0</v>
      </c>
      <c r="DS143" s="33">
        <f t="shared" si="1359"/>
        <v>0</v>
      </c>
      <c r="DT143" s="33">
        <f t="shared" si="1359"/>
        <v>0</v>
      </c>
      <c r="DU143" s="33">
        <f t="shared" si="1359"/>
        <v>0</v>
      </c>
      <c r="DV143" s="60" t="e">
        <f t="shared" si="1359"/>
        <v>#DIV/0!</v>
      </c>
      <c r="DW143" s="60" t="e">
        <f t="shared" si="1359"/>
        <v>#DIV/0!</v>
      </c>
      <c r="DX143" s="60" t="e">
        <f t="shared" si="1359"/>
        <v>#DIV/0!</v>
      </c>
      <c r="DY143" s="33">
        <f t="shared" ref="DY143:EQ143" si="1360">SUBTOTAL(9,DY138:DY142)</f>
        <v>0</v>
      </c>
      <c r="DZ143" s="33">
        <f t="shared" si="1360"/>
        <v>0</v>
      </c>
      <c r="EA143" s="33">
        <f t="shared" si="1360"/>
        <v>0</v>
      </c>
      <c r="EB143" s="33">
        <f t="shared" si="1360"/>
        <v>0</v>
      </c>
      <c r="EC143" s="33">
        <f t="shared" si="1360"/>
        <v>0</v>
      </c>
      <c r="ED143" s="33">
        <f t="shared" si="1360"/>
        <v>0</v>
      </c>
      <c r="EE143" s="33">
        <f t="shared" si="1360"/>
        <v>0</v>
      </c>
      <c r="EF143" s="33">
        <f t="shared" si="1360"/>
        <v>0</v>
      </c>
      <c r="EG143" s="33">
        <f t="shared" si="1360"/>
        <v>0</v>
      </c>
      <c r="EH143" s="33">
        <f t="shared" si="1360"/>
        <v>0</v>
      </c>
      <c r="EI143" s="33">
        <f t="shared" si="1360"/>
        <v>0</v>
      </c>
      <c r="EJ143" s="33">
        <f t="shared" si="1360"/>
        <v>0</v>
      </c>
      <c r="EK143" s="33">
        <f t="shared" si="1360"/>
        <v>0</v>
      </c>
      <c r="EL143" s="33">
        <f t="shared" si="1360"/>
        <v>0</v>
      </c>
      <c r="EM143" s="33">
        <f t="shared" si="1360"/>
        <v>0</v>
      </c>
      <c r="EN143" s="33">
        <f t="shared" si="1360"/>
        <v>0</v>
      </c>
      <c r="EO143" s="60" t="e">
        <f t="shared" si="1360"/>
        <v>#DIV/0!</v>
      </c>
      <c r="EP143" s="60" t="e">
        <f t="shared" si="1360"/>
        <v>#DIV/0!</v>
      </c>
      <c r="EQ143" s="60" t="e">
        <f t="shared" si="1360"/>
        <v>#DIV/0!</v>
      </c>
    </row>
    <row r="144" spans="1:147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40">
        <f>I144+P144</f>
        <v>567860</v>
      </c>
      <c r="I144" s="40">
        <f>K144+L144+M144+N144+O144</f>
        <v>355860</v>
      </c>
      <c r="J144" s="5">
        <v>13.5</v>
      </c>
      <c r="K144" s="9">
        <v>355860</v>
      </c>
      <c r="L144" s="9"/>
      <c r="M144" s="9"/>
      <c r="N144" s="9"/>
      <c r="O144" s="9"/>
      <c r="P144" s="40">
        <f>Q144+R144+S144</f>
        <v>212000</v>
      </c>
      <c r="Q144" s="9">
        <v>100000</v>
      </c>
      <c r="R144" s="9">
        <v>112000</v>
      </c>
      <c r="S144" s="9"/>
      <c r="T144" s="68">
        <f>(L144+M144+N144)*-1</f>
        <v>0</v>
      </c>
      <c r="U144" s="68">
        <f>(Q144+R144)*-1</f>
        <v>-212000</v>
      </c>
      <c r="V144" s="9">
        <f t="shared" ref="V144:W148" si="1361">ROUND(T144*0.65,0)</f>
        <v>0</v>
      </c>
      <c r="W144" s="9">
        <f t="shared" si="1361"/>
        <v>-137800</v>
      </c>
      <c r="X144" s="9">
        <v>55392</v>
      </c>
      <c r="Y144" s="9">
        <v>29600</v>
      </c>
      <c r="Z144" s="73">
        <f t="shared" ref="Z144:Z148" si="1362">IF(T144=0,0,ROUND((T144+L144)/X144/12,2))</f>
        <v>0</v>
      </c>
      <c r="AA144" s="73">
        <f t="shared" ref="AA144:AA148" si="1363">IF(U144=0,0,ROUND((U144+Q144)/Y144/12,2))</f>
        <v>-0.32</v>
      </c>
      <c r="AB144" s="73">
        <f>Z144+AA144</f>
        <v>-0.32</v>
      </c>
      <c r="AC144" s="73">
        <f t="shared" ref="AC144:AC148" si="1364">ROUND(Z144*0.65,2)</f>
        <v>0</v>
      </c>
      <c r="AD144" s="73">
        <f t="shared" ref="AD144:AD148" si="1365">ROUND(AA144*0.65,2)</f>
        <v>-0.21</v>
      </c>
      <c r="AE144" s="46">
        <f>AC144+AD144</f>
        <v>-0.21</v>
      </c>
      <c r="AF144" s="40">
        <f>AG144+AN144</f>
        <v>0</v>
      </c>
      <c r="AG144" s="40">
        <f>AI144+AJ144+AK144+AL144+AM144</f>
        <v>0</v>
      </c>
      <c r="AH144" s="5"/>
      <c r="AI144" s="9"/>
      <c r="AJ144" s="9"/>
      <c r="AK144" s="9"/>
      <c r="AL144" s="9"/>
      <c r="AM144" s="9"/>
      <c r="AN144" s="40">
        <f>AO144+AP144+AQ144</f>
        <v>0</v>
      </c>
      <c r="AO144" s="9"/>
      <c r="AP144" s="9"/>
      <c r="AQ144" s="9"/>
      <c r="AR144" s="85">
        <f>((AL144+AK144+AJ144)-((V144)*-1))*-1</f>
        <v>0</v>
      </c>
      <c r="AS144" s="85">
        <f>((AO144+AP144)-((W144)*-1))*-1</f>
        <v>137800</v>
      </c>
      <c r="AT144" s="9"/>
      <c r="AU144" s="9"/>
      <c r="AV144" s="90" t="e">
        <f t="shared" ref="AV144:AV148" si="1366">ROUND((AY144/AT144/10)+(AC144),2)*-1</f>
        <v>#DIV/0!</v>
      </c>
      <c r="AW144" s="90" t="e">
        <f t="shared" ref="AW144:AW148" si="1367">ROUND((AZ144/AU144/10)+AD144,2)*-1</f>
        <v>#DIV/0!</v>
      </c>
      <c r="AX144" s="90" t="e">
        <f>AV144+AW144</f>
        <v>#DIV/0!</v>
      </c>
      <c r="AY144" s="92">
        <f t="shared" ref="AY144:AY148" si="1368">AK144+AL144</f>
        <v>0</v>
      </c>
      <c r="AZ144" s="92">
        <f t="shared" ref="AZ144:AZ148" si="1369">AP144</f>
        <v>0</v>
      </c>
      <c r="BA144" s="93">
        <f>BB144+BI144</f>
        <v>0</v>
      </c>
      <c r="BB144" s="93">
        <f>BD144+BE144+BF144+BG144+BH144</f>
        <v>0</v>
      </c>
      <c r="BC144" s="94"/>
      <c r="BD144" s="85"/>
      <c r="BE144" s="85"/>
      <c r="BF144" s="85"/>
      <c r="BG144" s="85"/>
      <c r="BH144" s="85"/>
      <c r="BI144" s="93">
        <f>BJ144+BK144+BL144</f>
        <v>0</v>
      </c>
      <c r="BJ144" s="85"/>
      <c r="BK144" s="85"/>
      <c r="BL144" s="85"/>
      <c r="BM144" s="85">
        <f t="shared" ref="BM144:BM148" si="1370">(BE144+BF144+BG144)-(AJ144+AK144+AL144)</f>
        <v>0</v>
      </c>
      <c r="BN144" s="85">
        <f t="shared" ref="BN144:BN148" si="1371">(BJ144+BK144)-(AO144+AP144)</f>
        <v>0</v>
      </c>
      <c r="BO144" s="9"/>
      <c r="BP144" s="9"/>
      <c r="BQ144" s="90" t="e">
        <f t="shared" ref="BQ144:BQ148" si="1372">ROUND(((BF144+BG144)-(AK144+AL144))/BO144/10,2)*-1</f>
        <v>#DIV/0!</v>
      </c>
      <c r="BR144" s="90" t="e">
        <f t="shared" ref="BR144:BR148" si="1373">ROUND(((BK144-AP144)/BP144/10),2)*-1</f>
        <v>#DIV/0!</v>
      </c>
      <c r="BS144" s="90" t="e">
        <f>BQ144+BR144</f>
        <v>#DIV/0!</v>
      </c>
      <c r="BT144" s="93">
        <f>BU144+CB144</f>
        <v>0</v>
      </c>
      <c r="BU144" s="93">
        <f>BW144+BX144+BY144+BZ144+CA144</f>
        <v>0</v>
      </c>
      <c r="BV144" s="94"/>
      <c r="BW144" s="85"/>
      <c r="BX144" s="82"/>
      <c r="BY144" s="82"/>
      <c r="BZ144" s="82"/>
      <c r="CA144" s="82"/>
      <c r="CB144" s="40">
        <f t="shared" ref="CB144:CB148" si="1374">CC144+CD144+CE144</f>
        <v>0</v>
      </c>
      <c r="CC144" s="82"/>
      <c r="CD144" s="82"/>
      <c r="CE144" s="82"/>
      <c r="CF144" s="85">
        <f t="shared" ref="CF144:CF148" si="1375">(BX144+BY144+BZ144)-(BE144+BF144+BG144)</f>
        <v>0</v>
      </c>
      <c r="CG144" s="85">
        <f t="shared" ref="CG144:CG148" si="1376">(CC144+CD144)-(BJ144+BK144)</f>
        <v>0</v>
      </c>
      <c r="CH144" s="9"/>
      <c r="CI144" s="9"/>
      <c r="CJ144" s="96" t="e">
        <f t="shared" ref="CJ144:CJ148" si="1377">ROUND(((BY144+BZ144)-(BF144+BG144))/CH144/10,2)*-1</f>
        <v>#DIV/0!</v>
      </c>
      <c r="CK144" s="96" t="e">
        <f t="shared" ref="CK144:CK148" si="1378">ROUND(((CD144-BK144)/CI144/10),2)*-1</f>
        <v>#DIV/0!</v>
      </c>
      <c r="CL144" s="96" t="e">
        <f>CJ144+CK144</f>
        <v>#DIV/0!</v>
      </c>
      <c r="CM144" s="93">
        <f>CN144+CU144</f>
        <v>0</v>
      </c>
      <c r="CN144" s="93">
        <f>CP144+CQ144+CR144+CS144+CT144</f>
        <v>0</v>
      </c>
      <c r="CO144" s="94"/>
      <c r="CP144" s="85"/>
      <c r="CQ144" s="85"/>
      <c r="CR144" s="85"/>
      <c r="CS144" s="85"/>
      <c r="CT144" s="85"/>
      <c r="CU144" s="93">
        <f t="shared" ref="CU144:CU148" si="1379">CV144+CW144+CX144</f>
        <v>0</v>
      </c>
      <c r="CV144" s="85"/>
      <c r="CW144" s="85"/>
      <c r="CX144" s="85"/>
      <c r="CY144" s="85">
        <f t="shared" ref="CY144:CY148" si="1380">(CQ144+CR144+CS144)-(BX144+BY144+BZ144)</f>
        <v>0</v>
      </c>
      <c r="CZ144" s="85">
        <f t="shared" ref="CZ144:CZ148" si="1381">(CV144+CW144)-(CC144+CD144)</f>
        <v>0</v>
      </c>
      <c r="DA144" s="9">
        <v>56067</v>
      </c>
      <c r="DB144" s="9">
        <v>27130</v>
      </c>
      <c r="DC144" s="96">
        <f t="shared" ref="DC144" si="1382">ROUND(((CR144+CS144)-(BY144+BZ144))/DA144/10,2)*-1</f>
        <v>0</v>
      </c>
      <c r="DD144" s="96">
        <f t="shared" ref="DD144" si="1383">ROUND(((CW144-CD144)/DB144/10),2)*-1</f>
        <v>0</v>
      </c>
      <c r="DE144" s="96">
        <f>DC144+DD144</f>
        <v>0</v>
      </c>
      <c r="DF144" s="93">
        <f>DG144+DN144</f>
        <v>0</v>
      </c>
      <c r="DG144" s="93">
        <f>DI144+DJ144+DK144+DL144+DM144</f>
        <v>0</v>
      </c>
      <c r="DH144" s="94"/>
      <c r="DI144" s="85"/>
      <c r="DJ144" s="85"/>
      <c r="DK144" s="85"/>
      <c r="DL144" s="85"/>
      <c r="DM144" s="85"/>
      <c r="DN144" s="93">
        <f t="shared" ref="DN144:DN148" si="1384">DO144+DP144+DQ144</f>
        <v>0</v>
      </c>
      <c r="DO144" s="85"/>
      <c r="DP144" s="85"/>
      <c r="DQ144" s="85"/>
      <c r="DR144" s="85">
        <f t="shared" ref="DR144:DR148" si="1385">(DJ144+DK144+DL144)-(CQ144+CR144+CS144)</f>
        <v>0</v>
      </c>
      <c r="DS144" s="85">
        <f t="shared" ref="DS144:DS148" si="1386">(DO144+DP144)-(CV144+CW144)</f>
        <v>0</v>
      </c>
      <c r="DT144" s="9"/>
      <c r="DU144" s="9"/>
      <c r="DV144" s="96" t="e">
        <f t="shared" ref="DV144" si="1387">ROUND(((DK144+DL144)-(CR144+CS144))/DT144/10,2)*-1</f>
        <v>#DIV/0!</v>
      </c>
      <c r="DW144" s="96" t="e">
        <f t="shared" ref="DW144" si="1388">ROUND(((DP144-CW144)/DU144/10),2)*-1</f>
        <v>#DIV/0!</v>
      </c>
      <c r="DX144" s="96" t="e">
        <f>DV144+DW144</f>
        <v>#DIV/0!</v>
      </c>
      <c r="DY144" s="93">
        <f>DZ144+EG144</f>
        <v>0</v>
      </c>
      <c r="DZ144" s="93">
        <f>EB144+EC144+ED144+EE144+EF144</f>
        <v>0</v>
      </c>
      <c r="EA144" s="94"/>
      <c r="EB144" s="85"/>
      <c r="EC144" s="85"/>
      <c r="ED144" s="85"/>
      <c r="EE144" s="85"/>
      <c r="EF144" s="85"/>
      <c r="EG144" s="93">
        <v>0</v>
      </c>
      <c r="EH144" s="85"/>
      <c r="EI144" s="85"/>
      <c r="EJ144" s="85"/>
      <c r="EK144" s="85">
        <f t="shared" ref="EK144:EK148" si="1389">(EC144+ED144+EE144)-(DJ144+DK144+DL144)</f>
        <v>0</v>
      </c>
      <c r="EL144" s="85">
        <f t="shared" ref="EL144:EL148" si="1390">(EH144+EI144)-(DO144+DP144)</f>
        <v>0</v>
      </c>
      <c r="EM144" s="9"/>
      <c r="EN144" s="9"/>
      <c r="EO144" s="96" t="e">
        <f t="shared" ref="EO144" si="1391">ROUND(((ED144+EE144)-(DK144+DL144))/EM144/10,2)*-1</f>
        <v>#DIV/0!</v>
      </c>
      <c r="EP144" s="96" t="e">
        <f t="shared" ref="EP144" si="1392">ROUND(((EI144-DP144)/EN144/10),2)*-1</f>
        <v>#DIV/0!</v>
      </c>
      <c r="EQ144" s="96" t="e">
        <f>EO144+EP144</f>
        <v>#DIV/0!</v>
      </c>
    </row>
    <row r="145" spans="1:147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19">
        <v>3123</v>
      </c>
      <c r="F145" s="19" t="s">
        <v>109</v>
      </c>
      <c r="G145" s="19" t="s">
        <v>95</v>
      </c>
      <c r="H145" s="40">
        <f>I145+P145</f>
        <v>0</v>
      </c>
      <c r="I145" s="40">
        <f>K145+L145+M145+N145+O145</f>
        <v>0</v>
      </c>
      <c r="J145" s="5"/>
      <c r="K145" s="9"/>
      <c r="L145" s="9"/>
      <c r="M145" s="9"/>
      <c r="N145" s="9"/>
      <c r="O145" s="9"/>
      <c r="P145" s="40">
        <f>Q145+R145+S145</f>
        <v>0</v>
      </c>
      <c r="Q145" s="9"/>
      <c r="R145" s="9"/>
      <c r="S145" s="9"/>
      <c r="T145" s="68">
        <f>(L145+M145+N145)*-1</f>
        <v>0</v>
      </c>
      <c r="U145" s="68">
        <f>(Q145+R145)*-1</f>
        <v>0</v>
      </c>
      <c r="V145" s="9">
        <f t="shared" si="1361"/>
        <v>0</v>
      </c>
      <c r="W145" s="9">
        <f t="shared" si="1361"/>
        <v>0</v>
      </c>
      <c r="X145" s="45" t="s">
        <v>219</v>
      </c>
      <c r="Y145" s="45" t="s">
        <v>219</v>
      </c>
      <c r="Z145" s="73">
        <f t="shared" si="1362"/>
        <v>0</v>
      </c>
      <c r="AA145" s="73">
        <f t="shared" si="1363"/>
        <v>0</v>
      </c>
      <c r="AB145" s="73">
        <f>Z145+AA145</f>
        <v>0</v>
      </c>
      <c r="AC145" s="73">
        <f t="shared" si="1364"/>
        <v>0</v>
      </c>
      <c r="AD145" s="73">
        <f t="shared" si="1365"/>
        <v>0</v>
      </c>
      <c r="AE145" s="46">
        <f>AC145+AD145</f>
        <v>0</v>
      </c>
      <c r="AF145" s="40">
        <f>AG145+AN145</f>
        <v>0</v>
      </c>
      <c r="AG145" s="40">
        <f>AI145+AJ145+AK145+AL145+AM145</f>
        <v>0</v>
      </c>
      <c r="AH145" s="5"/>
      <c r="AI145" s="9"/>
      <c r="AJ145" s="9"/>
      <c r="AK145" s="9"/>
      <c r="AL145" s="9"/>
      <c r="AM145" s="9"/>
      <c r="AN145" s="40">
        <f>AO145+AP145+AQ145</f>
        <v>0</v>
      </c>
      <c r="AO145" s="9"/>
      <c r="AP145" s="9"/>
      <c r="AQ145" s="9"/>
      <c r="AR145" s="85">
        <f>((AL145+AK145+AJ145)-((V145)*-1))*-1</f>
        <v>0</v>
      </c>
      <c r="AS145" s="85">
        <f>((AO145+AP145)-((W145)*-1))*-1</f>
        <v>0</v>
      </c>
      <c r="AT145" s="45" t="s">
        <v>219</v>
      </c>
      <c r="AU145" s="45" t="s">
        <v>219</v>
      </c>
      <c r="AV145" s="90">
        <v>0</v>
      </c>
      <c r="AW145" s="90">
        <v>0</v>
      </c>
      <c r="AX145" s="90">
        <f>AV145+AW145</f>
        <v>0</v>
      </c>
      <c r="AY145" s="92">
        <f t="shared" si="1368"/>
        <v>0</v>
      </c>
      <c r="AZ145" s="92">
        <f t="shared" si="1369"/>
        <v>0</v>
      </c>
      <c r="BA145" s="93">
        <f>BB145+BI145</f>
        <v>0</v>
      </c>
      <c r="BB145" s="93">
        <f>BD145+BE145+BF145+BG145+BH145</f>
        <v>0</v>
      </c>
      <c r="BC145" s="94"/>
      <c r="BD145" s="85"/>
      <c r="BE145" s="85"/>
      <c r="BF145" s="85"/>
      <c r="BG145" s="85"/>
      <c r="BH145" s="85"/>
      <c r="BI145" s="93">
        <f>BJ145+BK145+BL145</f>
        <v>0</v>
      </c>
      <c r="BJ145" s="85"/>
      <c r="BK145" s="85"/>
      <c r="BL145" s="85"/>
      <c r="BM145" s="85">
        <f t="shared" si="1370"/>
        <v>0</v>
      </c>
      <c r="BN145" s="85">
        <f t="shared" si="1371"/>
        <v>0</v>
      </c>
      <c r="BO145" s="45" t="s">
        <v>219</v>
      </c>
      <c r="BP145" s="45" t="s">
        <v>219</v>
      </c>
      <c r="BQ145" s="90">
        <v>0</v>
      </c>
      <c r="BR145" s="90">
        <v>0</v>
      </c>
      <c r="BS145" s="90">
        <f>BQ145+BR145</f>
        <v>0</v>
      </c>
      <c r="BT145" s="93">
        <f>BU145+CB145</f>
        <v>0</v>
      </c>
      <c r="BU145" s="93">
        <f>BW145+BX145+BY145+BZ145+CA145</f>
        <v>0</v>
      </c>
      <c r="BV145" s="81"/>
      <c r="BW145" s="82"/>
      <c r="BX145" s="82"/>
      <c r="BY145" s="82"/>
      <c r="BZ145" s="82"/>
      <c r="CA145" s="82"/>
      <c r="CB145" s="40">
        <f t="shared" si="1374"/>
        <v>0</v>
      </c>
      <c r="CC145" s="82"/>
      <c r="CD145" s="82"/>
      <c r="CE145" s="82"/>
      <c r="CF145" s="85">
        <f t="shared" si="1375"/>
        <v>0</v>
      </c>
      <c r="CG145" s="85">
        <f t="shared" si="1376"/>
        <v>0</v>
      </c>
      <c r="CH145" s="45" t="s">
        <v>219</v>
      </c>
      <c r="CI145" s="45" t="s">
        <v>219</v>
      </c>
      <c r="CJ145" s="96">
        <v>0</v>
      </c>
      <c r="CK145" s="96">
        <v>0</v>
      </c>
      <c r="CL145" s="96">
        <f>CJ145+CK145</f>
        <v>0</v>
      </c>
      <c r="CM145" s="93">
        <f>CN145+CU145</f>
        <v>0</v>
      </c>
      <c r="CN145" s="93">
        <f>CP145+CQ145+CR145+CS145+CT145</f>
        <v>0</v>
      </c>
      <c r="CO145" s="94"/>
      <c r="CP145" s="85"/>
      <c r="CQ145" s="85"/>
      <c r="CR145" s="85"/>
      <c r="CS145" s="85"/>
      <c r="CT145" s="85"/>
      <c r="CU145" s="93">
        <f t="shared" si="1379"/>
        <v>0</v>
      </c>
      <c r="CV145" s="85"/>
      <c r="CW145" s="85"/>
      <c r="CX145" s="85"/>
      <c r="CY145" s="85">
        <f t="shared" si="1380"/>
        <v>0</v>
      </c>
      <c r="CZ145" s="85">
        <f t="shared" si="1381"/>
        <v>0</v>
      </c>
      <c r="DA145" s="45" t="s">
        <v>219</v>
      </c>
      <c r="DB145" s="45" t="s">
        <v>219</v>
      </c>
      <c r="DC145" s="96">
        <v>0</v>
      </c>
      <c r="DD145" s="96">
        <v>0</v>
      </c>
      <c r="DE145" s="96">
        <f>DC145+DD145</f>
        <v>0</v>
      </c>
      <c r="DF145" s="93">
        <f>DG145+DN145</f>
        <v>0</v>
      </c>
      <c r="DG145" s="93">
        <f>DI145+DJ145+DK145+DL145+DM145</f>
        <v>0</v>
      </c>
      <c r="DH145" s="94"/>
      <c r="DI145" s="85"/>
      <c r="DJ145" s="85"/>
      <c r="DK145" s="85"/>
      <c r="DL145" s="85"/>
      <c r="DM145" s="85"/>
      <c r="DN145" s="93">
        <f t="shared" si="1384"/>
        <v>0</v>
      </c>
      <c r="DO145" s="85"/>
      <c r="DP145" s="85"/>
      <c r="DQ145" s="85"/>
      <c r="DR145" s="85">
        <f t="shared" si="1385"/>
        <v>0</v>
      </c>
      <c r="DS145" s="85">
        <f t="shared" si="1386"/>
        <v>0</v>
      </c>
      <c r="DT145" s="45" t="s">
        <v>219</v>
      </c>
      <c r="DU145" s="45" t="s">
        <v>219</v>
      </c>
      <c r="DV145" s="96">
        <v>0</v>
      </c>
      <c r="DW145" s="96">
        <v>0</v>
      </c>
      <c r="DX145" s="96">
        <f>DV145+DW145</f>
        <v>0</v>
      </c>
      <c r="DY145" s="93">
        <f>DZ145+EG145</f>
        <v>0</v>
      </c>
      <c r="DZ145" s="93">
        <f>EB145+EC145+ED145+EE145+EF145</f>
        <v>0</v>
      </c>
      <c r="EA145" s="94"/>
      <c r="EB145" s="85"/>
      <c r="EC145" s="85"/>
      <c r="ED145" s="85"/>
      <c r="EE145" s="85"/>
      <c r="EF145" s="85"/>
      <c r="EG145" s="93">
        <v>0</v>
      </c>
      <c r="EH145" s="85"/>
      <c r="EI145" s="85"/>
      <c r="EJ145" s="85"/>
      <c r="EK145" s="85">
        <f t="shared" si="1389"/>
        <v>0</v>
      </c>
      <c r="EL145" s="85">
        <f t="shared" si="1390"/>
        <v>0</v>
      </c>
      <c r="EM145" s="45" t="s">
        <v>219</v>
      </c>
      <c r="EN145" s="45" t="s">
        <v>219</v>
      </c>
      <c r="EO145" s="96">
        <v>0</v>
      </c>
      <c r="EP145" s="96">
        <v>0</v>
      </c>
      <c r="EQ145" s="96">
        <f>EO145+EP145</f>
        <v>0</v>
      </c>
    </row>
    <row r="146" spans="1:147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95</v>
      </c>
      <c r="H146" s="40">
        <f>I146+P146</f>
        <v>100000</v>
      </c>
      <c r="I146" s="40">
        <f>K146+L146+M146+N146+O146</f>
        <v>0</v>
      </c>
      <c r="J146" s="5"/>
      <c r="K146" s="9"/>
      <c r="L146" s="9"/>
      <c r="M146" s="9"/>
      <c r="N146" s="9"/>
      <c r="O146" s="9"/>
      <c r="P146" s="40">
        <f>Q146+R146+S146</f>
        <v>100000</v>
      </c>
      <c r="Q146" s="9"/>
      <c r="R146" s="9">
        <v>100000</v>
      </c>
      <c r="S146" s="9"/>
      <c r="T146" s="68">
        <f>(L146+M146+N146)*-1</f>
        <v>0</v>
      </c>
      <c r="U146" s="68">
        <f>(Q146+R146)*-1</f>
        <v>-100000</v>
      </c>
      <c r="V146" s="9">
        <f t="shared" si="1361"/>
        <v>0</v>
      </c>
      <c r="W146" s="9">
        <f t="shared" si="1361"/>
        <v>-65000</v>
      </c>
      <c r="X146" s="45" t="s">
        <v>219</v>
      </c>
      <c r="Y146" s="9">
        <v>25931</v>
      </c>
      <c r="Z146" s="73">
        <f t="shared" si="1362"/>
        <v>0</v>
      </c>
      <c r="AA146" s="73">
        <f t="shared" si="1363"/>
        <v>-0.32</v>
      </c>
      <c r="AB146" s="73">
        <f>Z146+AA146</f>
        <v>-0.32</v>
      </c>
      <c r="AC146" s="73">
        <f t="shared" si="1364"/>
        <v>0</v>
      </c>
      <c r="AD146" s="73">
        <f t="shared" si="1365"/>
        <v>-0.21</v>
      </c>
      <c r="AE146" s="46">
        <f>AC146+AD146</f>
        <v>-0.21</v>
      </c>
      <c r="AF146" s="40">
        <f>AG146+AN146</f>
        <v>0</v>
      </c>
      <c r="AG146" s="40">
        <f>AI146+AJ146+AK146+AL146+AM146</f>
        <v>0</v>
      </c>
      <c r="AH146" s="5"/>
      <c r="AI146" s="9"/>
      <c r="AJ146" s="9"/>
      <c r="AK146" s="9"/>
      <c r="AL146" s="9"/>
      <c r="AM146" s="9"/>
      <c r="AN146" s="40">
        <f>AO146+AP146+AQ146</f>
        <v>0</v>
      </c>
      <c r="AO146" s="9"/>
      <c r="AP146" s="9"/>
      <c r="AQ146" s="9"/>
      <c r="AR146" s="85">
        <f>((AL146+AK146+AJ146)-((V146)*-1))*-1</f>
        <v>0</v>
      </c>
      <c r="AS146" s="85">
        <f>((AO146+AP146)-((W146)*-1))*-1</f>
        <v>65000</v>
      </c>
      <c r="AT146" s="45" t="s">
        <v>219</v>
      </c>
      <c r="AU146" s="9"/>
      <c r="AV146" s="90">
        <v>0</v>
      </c>
      <c r="AW146" s="90" t="e">
        <f t="shared" si="1367"/>
        <v>#DIV/0!</v>
      </c>
      <c r="AX146" s="90" t="e">
        <f>AV146+AW146</f>
        <v>#DIV/0!</v>
      </c>
      <c r="AY146" s="92">
        <f t="shared" si="1368"/>
        <v>0</v>
      </c>
      <c r="AZ146" s="92">
        <f t="shared" si="1369"/>
        <v>0</v>
      </c>
      <c r="BA146" s="93">
        <f>BB146+BI146</f>
        <v>0</v>
      </c>
      <c r="BB146" s="93">
        <f>BD146+BE146+BF146+BG146+BH146</f>
        <v>0</v>
      </c>
      <c r="BC146" s="94"/>
      <c r="BD146" s="85"/>
      <c r="BE146" s="85"/>
      <c r="BF146" s="85"/>
      <c r="BG146" s="85"/>
      <c r="BH146" s="85"/>
      <c r="BI146" s="93">
        <f>BJ146+BK146+BL146</f>
        <v>0</v>
      </c>
      <c r="BJ146" s="85"/>
      <c r="BK146" s="85"/>
      <c r="BL146" s="85"/>
      <c r="BM146" s="85">
        <f t="shared" si="1370"/>
        <v>0</v>
      </c>
      <c r="BN146" s="85">
        <f t="shared" si="1371"/>
        <v>0</v>
      </c>
      <c r="BO146" s="45" t="s">
        <v>219</v>
      </c>
      <c r="BP146" s="9"/>
      <c r="BQ146" s="90">
        <v>0</v>
      </c>
      <c r="BR146" s="90" t="e">
        <f t="shared" si="1373"/>
        <v>#DIV/0!</v>
      </c>
      <c r="BS146" s="90" t="e">
        <f>BQ146+BR146</f>
        <v>#DIV/0!</v>
      </c>
      <c r="BT146" s="93">
        <f>BU146+CB146</f>
        <v>0</v>
      </c>
      <c r="BU146" s="93">
        <f>BW146+BX146+BY146+BZ146+CA146</f>
        <v>0</v>
      </c>
      <c r="BV146" s="81"/>
      <c r="BW146" s="82"/>
      <c r="BX146" s="82"/>
      <c r="BY146" s="82"/>
      <c r="BZ146" s="82"/>
      <c r="CA146" s="82"/>
      <c r="CB146" s="40">
        <f t="shared" si="1374"/>
        <v>0</v>
      </c>
      <c r="CC146" s="82"/>
      <c r="CD146" s="82"/>
      <c r="CE146" s="82"/>
      <c r="CF146" s="85">
        <f t="shared" si="1375"/>
        <v>0</v>
      </c>
      <c r="CG146" s="85">
        <f t="shared" si="1376"/>
        <v>0</v>
      </c>
      <c r="CH146" s="45" t="s">
        <v>219</v>
      </c>
      <c r="CI146" s="9"/>
      <c r="CJ146" s="96">
        <v>0</v>
      </c>
      <c r="CK146" s="96" t="e">
        <f t="shared" si="1378"/>
        <v>#DIV/0!</v>
      </c>
      <c r="CL146" s="96" t="e">
        <f>CJ146+CK146</f>
        <v>#DIV/0!</v>
      </c>
      <c r="CM146" s="93">
        <f>CN146+CU146</f>
        <v>0</v>
      </c>
      <c r="CN146" s="93">
        <f>CP146+CQ146+CR146+CS146+CT146</f>
        <v>0</v>
      </c>
      <c r="CO146" s="94"/>
      <c r="CP146" s="85"/>
      <c r="CQ146" s="85"/>
      <c r="CR146" s="85"/>
      <c r="CS146" s="85"/>
      <c r="CT146" s="85"/>
      <c r="CU146" s="93">
        <f t="shared" si="1379"/>
        <v>0</v>
      </c>
      <c r="CV146" s="85"/>
      <c r="CW146" s="85"/>
      <c r="CX146" s="85"/>
      <c r="CY146" s="85">
        <f t="shared" si="1380"/>
        <v>0</v>
      </c>
      <c r="CZ146" s="85">
        <f t="shared" si="1381"/>
        <v>0</v>
      </c>
      <c r="DA146" s="45" t="s">
        <v>219</v>
      </c>
      <c r="DB146" s="9">
        <v>26460</v>
      </c>
      <c r="DC146" s="96">
        <v>0</v>
      </c>
      <c r="DD146" s="96">
        <f t="shared" ref="DD146:DD148" si="1393">ROUND(((CW146-CD146)/DB146/10),2)*-1</f>
        <v>0</v>
      </c>
      <c r="DE146" s="96">
        <f>DC146+DD146</f>
        <v>0</v>
      </c>
      <c r="DF146" s="93">
        <f>DG146+DN146</f>
        <v>0</v>
      </c>
      <c r="DG146" s="93">
        <f>DI146+DJ146+DK146+DL146+DM146</f>
        <v>0</v>
      </c>
      <c r="DH146" s="94"/>
      <c r="DI146" s="85"/>
      <c r="DJ146" s="85"/>
      <c r="DK146" s="85"/>
      <c r="DL146" s="85"/>
      <c r="DM146" s="85"/>
      <c r="DN146" s="93">
        <f t="shared" si="1384"/>
        <v>0</v>
      </c>
      <c r="DO146" s="85"/>
      <c r="DP146" s="85"/>
      <c r="DQ146" s="85"/>
      <c r="DR146" s="85">
        <f t="shared" si="1385"/>
        <v>0</v>
      </c>
      <c r="DS146" s="85">
        <f t="shared" si="1386"/>
        <v>0</v>
      </c>
      <c r="DT146" s="45" t="s">
        <v>219</v>
      </c>
      <c r="DU146" s="9"/>
      <c r="DV146" s="96">
        <v>0</v>
      </c>
      <c r="DW146" s="96" t="e">
        <f t="shared" ref="DW146:DW148" si="1394">ROUND(((DP146-CW146)/DU146/10),2)*-1</f>
        <v>#DIV/0!</v>
      </c>
      <c r="DX146" s="96" t="e">
        <f>DV146+DW146</f>
        <v>#DIV/0!</v>
      </c>
      <c r="DY146" s="93">
        <f>DZ146+EG146</f>
        <v>0</v>
      </c>
      <c r="DZ146" s="93">
        <f>EB146+EC146+ED146+EE146+EF146</f>
        <v>0</v>
      </c>
      <c r="EA146" s="94"/>
      <c r="EB146" s="85"/>
      <c r="EC146" s="85"/>
      <c r="ED146" s="85"/>
      <c r="EE146" s="85"/>
      <c r="EF146" s="85"/>
      <c r="EG146" s="93">
        <v>0</v>
      </c>
      <c r="EH146" s="85"/>
      <c r="EI146" s="85"/>
      <c r="EJ146" s="85"/>
      <c r="EK146" s="85">
        <f t="shared" si="1389"/>
        <v>0</v>
      </c>
      <c r="EL146" s="85">
        <f t="shared" si="1390"/>
        <v>0</v>
      </c>
      <c r="EM146" s="45" t="s">
        <v>219</v>
      </c>
      <c r="EN146" s="9"/>
      <c r="EO146" s="96">
        <v>0</v>
      </c>
      <c r="EP146" s="96" t="e">
        <f t="shared" ref="EP146:EP148" si="1395">ROUND(((EI146-DP146)/EN146/10),2)*-1</f>
        <v>#DIV/0!</v>
      </c>
      <c r="EQ146" s="96" t="e">
        <f>EO146+EP146</f>
        <v>#DIV/0!</v>
      </c>
    </row>
    <row r="147" spans="1:147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95</v>
      </c>
      <c r="H147" s="40">
        <f>I147+P147</f>
        <v>0</v>
      </c>
      <c r="I147" s="40">
        <f>K147+L147+M147+N147+O147</f>
        <v>0</v>
      </c>
      <c r="J147" s="5"/>
      <c r="K147" s="9"/>
      <c r="L147" s="9"/>
      <c r="M147" s="9"/>
      <c r="N147" s="9"/>
      <c r="O147" s="9"/>
      <c r="P147" s="40">
        <f>Q147+R147+S147</f>
        <v>0</v>
      </c>
      <c r="Q147" s="9"/>
      <c r="R147" s="9"/>
      <c r="S147" s="9"/>
      <c r="T147" s="68">
        <f>(L147+M147+N147)*-1</f>
        <v>0</v>
      </c>
      <c r="U147" s="68">
        <f>(Q147+R147)*-1</f>
        <v>0</v>
      </c>
      <c r="V147" s="9">
        <f t="shared" si="1361"/>
        <v>0</v>
      </c>
      <c r="W147" s="9">
        <f t="shared" si="1361"/>
        <v>0</v>
      </c>
      <c r="X147" s="45" t="s">
        <v>219</v>
      </c>
      <c r="Y147" s="9">
        <v>25931</v>
      </c>
      <c r="Z147" s="73">
        <f t="shared" si="1362"/>
        <v>0</v>
      </c>
      <c r="AA147" s="73">
        <f t="shared" si="1363"/>
        <v>0</v>
      </c>
      <c r="AB147" s="73">
        <f>Z147+AA147</f>
        <v>0</v>
      </c>
      <c r="AC147" s="73">
        <f t="shared" si="1364"/>
        <v>0</v>
      </c>
      <c r="AD147" s="73">
        <f t="shared" si="1365"/>
        <v>0</v>
      </c>
      <c r="AE147" s="46">
        <f>AC147+AD147</f>
        <v>0</v>
      </c>
      <c r="AF147" s="40">
        <f>AG147+AN147</f>
        <v>0</v>
      </c>
      <c r="AG147" s="40">
        <f>AI147+AJ147+AK147+AL147+AM147</f>
        <v>0</v>
      </c>
      <c r="AH147" s="5"/>
      <c r="AI147" s="9"/>
      <c r="AJ147" s="9"/>
      <c r="AK147" s="9"/>
      <c r="AL147" s="9"/>
      <c r="AM147" s="9"/>
      <c r="AN147" s="40">
        <f>AO147+AP147+AQ147</f>
        <v>0</v>
      </c>
      <c r="AO147" s="9"/>
      <c r="AP147" s="9"/>
      <c r="AQ147" s="9"/>
      <c r="AR147" s="85">
        <f>((AL147+AK147+AJ147)-((V147)*-1))*-1</f>
        <v>0</v>
      </c>
      <c r="AS147" s="85">
        <f>((AO147+AP147)-((W147)*-1))*-1</f>
        <v>0</v>
      </c>
      <c r="AT147" s="45" t="s">
        <v>219</v>
      </c>
      <c r="AU147" s="9"/>
      <c r="AV147" s="90">
        <v>0</v>
      </c>
      <c r="AW147" s="90" t="e">
        <f t="shared" si="1367"/>
        <v>#DIV/0!</v>
      </c>
      <c r="AX147" s="90" t="e">
        <f>AV147+AW147</f>
        <v>#DIV/0!</v>
      </c>
      <c r="AY147" s="92">
        <f t="shared" si="1368"/>
        <v>0</v>
      </c>
      <c r="AZ147" s="92">
        <f t="shared" si="1369"/>
        <v>0</v>
      </c>
      <c r="BA147" s="93">
        <f>BB147+BI147</f>
        <v>0</v>
      </c>
      <c r="BB147" s="93">
        <f>BD147+BE147+BF147+BG147+BH147</f>
        <v>0</v>
      </c>
      <c r="BC147" s="94"/>
      <c r="BD147" s="85"/>
      <c r="BE147" s="85"/>
      <c r="BF147" s="85"/>
      <c r="BG147" s="85"/>
      <c r="BH147" s="85"/>
      <c r="BI147" s="93">
        <f>BJ147+BK147+BL147</f>
        <v>0</v>
      </c>
      <c r="BJ147" s="85"/>
      <c r="BK147" s="85"/>
      <c r="BL147" s="85"/>
      <c r="BM147" s="85">
        <f t="shared" si="1370"/>
        <v>0</v>
      </c>
      <c r="BN147" s="85">
        <f t="shared" si="1371"/>
        <v>0</v>
      </c>
      <c r="BO147" s="45" t="s">
        <v>219</v>
      </c>
      <c r="BP147" s="9"/>
      <c r="BQ147" s="90">
        <v>0</v>
      </c>
      <c r="BR147" s="90" t="e">
        <f t="shared" si="1373"/>
        <v>#DIV/0!</v>
      </c>
      <c r="BS147" s="90" t="e">
        <f>BQ147+BR147</f>
        <v>#DIV/0!</v>
      </c>
      <c r="BT147" s="93">
        <f>BU147+CB147</f>
        <v>0</v>
      </c>
      <c r="BU147" s="93">
        <f>BW147+BX147+BY147+BZ147+CA147</f>
        <v>0</v>
      </c>
      <c r="BV147" s="81"/>
      <c r="BW147" s="82"/>
      <c r="BX147" s="82"/>
      <c r="BY147" s="82"/>
      <c r="BZ147" s="82"/>
      <c r="CA147" s="82"/>
      <c r="CB147" s="40">
        <f t="shared" si="1374"/>
        <v>0</v>
      </c>
      <c r="CC147" s="82"/>
      <c r="CD147" s="82"/>
      <c r="CE147" s="82"/>
      <c r="CF147" s="85">
        <f t="shared" si="1375"/>
        <v>0</v>
      </c>
      <c r="CG147" s="85">
        <f t="shared" si="1376"/>
        <v>0</v>
      </c>
      <c r="CH147" s="45" t="s">
        <v>219</v>
      </c>
      <c r="CI147" s="9"/>
      <c r="CJ147" s="96">
        <v>0</v>
      </c>
      <c r="CK147" s="96" t="e">
        <f t="shared" si="1378"/>
        <v>#DIV/0!</v>
      </c>
      <c r="CL147" s="96" t="e">
        <f>CJ147+CK147</f>
        <v>#DIV/0!</v>
      </c>
      <c r="CM147" s="93">
        <f>CN147+CU147</f>
        <v>0</v>
      </c>
      <c r="CN147" s="93">
        <f>CP147+CQ147+CR147+CS147+CT147</f>
        <v>0</v>
      </c>
      <c r="CO147" s="94"/>
      <c r="CP147" s="85"/>
      <c r="CQ147" s="85"/>
      <c r="CR147" s="85"/>
      <c r="CS147" s="85"/>
      <c r="CT147" s="85"/>
      <c r="CU147" s="93">
        <f t="shared" si="1379"/>
        <v>0</v>
      </c>
      <c r="CV147" s="85"/>
      <c r="CW147" s="85"/>
      <c r="CX147" s="85"/>
      <c r="CY147" s="85">
        <f t="shared" si="1380"/>
        <v>0</v>
      </c>
      <c r="CZ147" s="85">
        <f t="shared" si="1381"/>
        <v>0</v>
      </c>
      <c r="DA147" s="45" t="s">
        <v>219</v>
      </c>
      <c r="DB147" s="9">
        <v>26460</v>
      </c>
      <c r="DC147" s="96">
        <v>0</v>
      </c>
      <c r="DD147" s="96">
        <f t="shared" si="1393"/>
        <v>0</v>
      </c>
      <c r="DE147" s="96">
        <f>DC147+DD147</f>
        <v>0</v>
      </c>
      <c r="DF147" s="93">
        <f>DG147+DN147</f>
        <v>0</v>
      </c>
      <c r="DG147" s="93">
        <f>DI147+DJ147+DK147+DL147+DM147</f>
        <v>0</v>
      </c>
      <c r="DH147" s="94"/>
      <c r="DI147" s="85"/>
      <c r="DJ147" s="85"/>
      <c r="DK147" s="85"/>
      <c r="DL147" s="85"/>
      <c r="DM147" s="85"/>
      <c r="DN147" s="93">
        <f t="shared" si="1384"/>
        <v>0</v>
      </c>
      <c r="DO147" s="85"/>
      <c r="DP147" s="85"/>
      <c r="DQ147" s="85"/>
      <c r="DR147" s="85">
        <f t="shared" si="1385"/>
        <v>0</v>
      </c>
      <c r="DS147" s="85">
        <f t="shared" si="1386"/>
        <v>0</v>
      </c>
      <c r="DT147" s="45" t="s">
        <v>219</v>
      </c>
      <c r="DU147" s="9"/>
      <c r="DV147" s="96">
        <v>0</v>
      </c>
      <c r="DW147" s="96" t="e">
        <f t="shared" si="1394"/>
        <v>#DIV/0!</v>
      </c>
      <c r="DX147" s="96" t="e">
        <f>DV147+DW147</f>
        <v>#DIV/0!</v>
      </c>
      <c r="DY147" s="93">
        <f>DZ147+EG147</f>
        <v>0</v>
      </c>
      <c r="DZ147" s="93">
        <f>EB147+EC147+ED147+EE147+EF147</f>
        <v>0</v>
      </c>
      <c r="EA147" s="94"/>
      <c r="EB147" s="85"/>
      <c r="EC147" s="85"/>
      <c r="ED147" s="85"/>
      <c r="EE147" s="85"/>
      <c r="EF147" s="85"/>
      <c r="EG147" s="93">
        <v>0</v>
      </c>
      <c r="EH147" s="85"/>
      <c r="EI147" s="85"/>
      <c r="EJ147" s="85"/>
      <c r="EK147" s="85">
        <f t="shared" si="1389"/>
        <v>0</v>
      </c>
      <c r="EL147" s="85">
        <f t="shared" si="1390"/>
        <v>0</v>
      </c>
      <c r="EM147" s="45" t="s">
        <v>219</v>
      </c>
      <c r="EN147" s="9"/>
      <c r="EO147" s="96">
        <v>0</v>
      </c>
      <c r="EP147" s="96" t="e">
        <f t="shared" si="1395"/>
        <v>#DIV/0!</v>
      </c>
      <c r="EQ147" s="96" t="e">
        <f>EO147+EP147</f>
        <v>#DIV/0!</v>
      </c>
    </row>
    <row r="148" spans="1:147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95</v>
      </c>
      <c r="H148" s="40">
        <f>I148+P148</f>
        <v>0</v>
      </c>
      <c r="I148" s="40">
        <f>K148+L148+M148+N148+O148</f>
        <v>0</v>
      </c>
      <c r="J148" s="5"/>
      <c r="K148" s="9"/>
      <c r="L148" s="9"/>
      <c r="M148" s="9"/>
      <c r="N148" s="9"/>
      <c r="O148" s="9"/>
      <c r="P148" s="40">
        <f>Q148+R148+S148</f>
        <v>0</v>
      </c>
      <c r="Q148" s="9"/>
      <c r="R148" s="9"/>
      <c r="S148" s="9"/>
      <c r="T148" s="68">
        <f>(L148+M148+N148)*-1</f>
        <v>0</v>
      </c>
      <c r="U148" s="68">
        <f>(Q148+R148)*-1</f>
        <v>0</v>
      </c>
      <c r="V148" s="9">
        <f t="shared" si="1361"/>
        <v>0</v>
      </c>
      <c r="W148" s="9">
        <f t="shared" si="1361"/>
        <v>0</v>
      </c>
      <c r="X148" s="9">
        <v>41481</v>
      </c>
      <c r="Y148" s="9">
        <v>23391</v>
      </c>
      <c r="Z148" s="73">
        <f t="shared" si="1362"/>
        <v>0</v>
      </c>
      <c r="AA148" s="73">
        <f t="shared" si="1363"/>
        <v>0</v>
      </c>
      <c r="AB148" s="73">
        <f>Z148+AA148</f>
        <v>0</v>
      </c>
      <c r="AC148" s="73">
        <f t="shared" si="1364"/>
        <v>0</v>
      </c>
      <c r="AD148" s="73">
        <f t="shared" si="1365"/>
        <v>0</v>
      </c>
      <c r="AE148" s="46">
        <f>AC148+AD148</f>
        <v>0</v>
      </c>
      <c r="AF148" s="40">
        <f>AG148+AN148</f>
        <v>0</v>
      </c>
      <c r="AG148" s="40">
        <f>AI148+AJ148+AK148+AL148+AM148</f>
        <v>0</v>
      </c>
      <c r="AH148" s="5"/>
      <c r="AI148" s="9"/>
      <c r="AJ148" s="9"/>
      <c r="AK148" s="9"/>
      <c r="AL148" s="9"/>
      <c r="AM148" s="9"/>
      <c r="AN148" s="40">
        <f>AO148+AP148+AQ148</f>
        <v>0</v>
      </c>
      <c r="AO148" s="9"/>
      <c r="AP148" s="9"/>
      <c r="AQ148" s="9"/>
      <c r="AR148" s="85">
        <f>((AL148+AK148+AJ148)-((V148)*-1))*-1</f>
        <v>0</v>
      </c>
      <c r="AS148" s="85">
        <f>((AO148+AP148)-((W148)*-1))*-1</f>
        <v>0</v>
      </c>
      <c r="AT148" s="9"/>
      <c r="AU148" s="9"/>
      <c r="AV148" s="90" t="e">
        <f t="shared" si="1366"/>
        <v>#DIV/0!</v>
      </c>
      <c r="AW148" s="90" t="e">
        <f t="shared" si="1367"/>
        <v>#DIV/0!</v>
      </c>
      <c r="AX148" s="90" t="e">
        <f>AV148+AW148</f>
        <v>#DIV/0!</v>
      </c>
      <c r="AY148" s="92">
        <f t="shared" si="1368"/>
        <v>0</v>
      </c>
      <c r="AZ148" s="92">
        <f t="shared" si="1369"/>
        <v>0</v>
      </c>
      <c r="BA148" s="93">
        <f>BB148+BI148</f>
        <v>0</v>
      </c>
      <c r="BB148" s="93">
        <f>BD148+BE148+BF148+BG148+BH148</f>
        <v>0</v>
      </c>
      <c r="BC148" s="94"/>
      <c r="BD148" s="85"/>
      <c r="BE148" s="85"/>
      <c r="BF148" s="85"/>
      <c r="BG148" s="85"/>
      <c r="BH148" s="85"/>
      <c r="BI148" s="93">
        <f>BJ148+BK148+BL148</f>
        <v>0</v>
      </c>
      <c r="BJ148" s="85"/>
      <c r="BK148" s="85"/>
      <c r="BL148" s="85"/>
      <c r="BM148" s="85">
        <f t="shared" si="1370"/>
        <v>0</v>
      </c>
      <c r="BN148" s="85">
        <f t="shared" si="1371"/>
        <v>0</v>
      </c>
      <c r="BO148" s="9"/>
      <c r="BP148" s="9"/>
      <c r="BQ148" s="90" t="e">
        <f t="shared" si="1372"/>
        <v>#DIV/0!</v>
      </c>
      <c r="BR148" s="90" t="e">
        <f t="shared" si="1373"/>
        <v>#DIV/0!</v>
      </c>
      <c r="BS148" s="90" t="e">
        <f>BQ148+BR148</f>
        <v>#DIV/0!</v>
      </c>
      <c r="BT148" s="93">
        <f>BU148+CB148</f>
        <v>0</v>
      </c>
      <c r="BU148" s="93">
        <f>BW148+BX148+BY148+BZ148+CA148</f>
        <v>0</v>
      </c>
      <c r="BV148" s="81"/>
      <c r="BW148" s="82"/>
      <c r="BX148" s="82"/>
      <c r="BY148" s="82"/>
      <c r="BZ148" s="82"/>
      <c r="CA148" s="82"/>
      <c r="CB148" s="40">
        <f t="shared" si="1374"/>
        <v>0</v>
      </c>
      <c r="CC148" s="82"/>
      <c r="CD148" s="82"/>
      <c r="CE148" s="82"/>
      <c r="CF148" s="85">
        <f t="shared" si="1375"/>
        <v>0</v>
      </c>
      <c r="CG148" s="85">
        <f t="shared" si="1376"/>
        <v>0</v>
      </c>
      <c r="CH148" s="9"/>
      <c r="CI148" s="9"/>
      <c r="CJ148" s="96" t="e">
        <f t="shared" si="1377"/>
        <v>#DIV/0!</v>
      </c>
      <c r="CK148" s="96" t="e">
        <f t="shared" si="1378"/>
        <v>#DIV/0!</v>
      </c>
      <c r="CL148" s="96" t="e">
        <f>CJ148+CK148</f>
        <v>#DIV/0!</v>
      </c>
      <c r="CM148" s="93">
        <f>CN148+CU148</f>
        <v>0</v>
      </c>
      <c r="CN148" s="93">
        <f>CP148+CQ148+CR148+CS148+CT148</f>
        <v>0</v>
      </c>
      <c r="CO148" s="94"/>
      <c r="CP148" s="85"/>
      <c r="CQ148" s="85"/>
      <c r="CR148" s="85"/>
      <c r="CS148" s="85"/>
      <c r="CT148" s="85"/>
      <c r="CU148" s="93">
        <f t="shared" si="1379"/>
        <v>0</v>
      </c>
      <c r="CV148" s="85"/>
      <c r="CW148" s="85"/>
      <c r="CX148" s="85"/>
      <c r="CY148" s="85">
        <f t="shared" si="1380"/>
        <v>0</v>
      </c>
      <c r="CZ148" s="85">
        <f t="shared" si="1381"/>
        <v>0</v>
      </c>
      <c r="DA148" s="9">
        <v>42328</v>
      </c>
      <c r="DB148" s="9">
        <v>23868</v>
      </c>
      <c r="DC148" s="96">
        <f t="shared" ref="DC148" si="1396">ROUND(((CR148+CS148)-(BY148+BZ148))/DA148/10,2)*-1</f>
        <v>0</v>
      </c>
      <c r="DD148" s="96">
        <f t="shared" si="1393"/>
        <v>0</v>
      </c>
      <c r="DE148" s="96">
        <f>DC148+DD148</f>
        <v>0</v>
      </c>
      <c r="DF148" s="93">
        <f>DG148+DN148</f>
        <v>0</v>
      </c>
      <c r="DG148" s="93">
        <f>DI148+DJ148+DK148+DL148+DM148</f>
        <v>0</v>
      </c>
      <c r="DH148" s="94"/>
      <c r="DI148" s="85"/>
      <c r="DJ148" s="85"/>
      <c r="DK148" s="85"/>
      <c r="DL148" s="85"/>
      <c r="DM148" s="85"/>
      <c r="DN148" s="93">
        <f t="shared" si="1384"/>
        <v>0</v>
      </c>
      <c r="DO148" s="85"/>
      <c r="DP148" s="85"/>
      <c r="DQ148" s="85"/>
      <c r="DR148" s="85">
        <f t="shared" si="1385"/>
        <v>0</v>
      </c>
      <c r="DS148" s="85">
        <f t="shared" si="1386"/>
        <v>0</v>
      </c>
      <c r="DT148" s="9"/>
      <c r="DU148" s="9"/>
      <c r="DV148" s="96" t="e">
        <f t="shared" ref="DV148" si="1397">ROUND(((DK148+DL148)-(CR148+CS148))/DT148/10,2)*-1</f>
        <v>#DIV/0!</v>
      </c>
      <c r="DW148" s="96" t="e">
        <f t="shared" si="1394"/>
        <v>#DIV/0!</v>
      </c>
      <c r="DX148" s="96" t="e">
        <f>DV148+DW148</f>
        <v>#DIV/0!</v>
      </c>
      <c r="DY148" s="93">
        <f>DZ148+EG148</f>
        <v>0</v>
      </c>
      <c r="DZ148" s="93">
        <f>EB148+EC148+ED148+EE148+EF148</f>
        <v>0</v>
      </c>
      <c r="EA148" s="94"/>
      <c r="EB148" s="85"/>
      <c r="EC148" s="85"/>
      <c r="ED148" s="85"/>
      <c r="EE148" s="85"/>
      <c r="EF148" s="85"/>
      <c r="EG148" s="93">
        <f t="shared" ref="EG148" si="1398">EH148+EI148+EJ148</f>
        <v>0</v>
      </c>
      <c r="EH148" s="85"/>
      <c r="EI148" s="85"/>
      <c r="EJ148" s="85"/>
      <c r="EK148" s="85">
        <f t="shared" si="1389"/>
        <v>0</v>
      </c>
      <c r="EL148" s="85">
        <f t="shared" si="1390"/>
        <v>0</v>
      </c>
      <c r="EM148" s="9"/>
      <c r="EN148" s="9"/>
      <c r="EO148" s="96" t="e">
        <f t="shared" ref="EO148" si="1399">ROUND(((ED148+EE148)-(DK148+DL148))/EM148/10,2)*-1</f>
        <v>#DIV/0!</v>
      </c>
      <c r="EP148" s="96" t="e">
        <f t="shared" si="1395"/>
        <v>#DIV/0!</v>
      </c>
      <c r="EQ148" s="96" t="e">
        <f>EO148+EP148</f>
        <v>#DIV/0!</v>
      </c>
    </row>
    <row r="149" spans="1:147" x14ac:dyDescent="0.25">
      <c r="A149" s="29"/>
      <c r="B149" s="30"/>
      <c r="C149" s="31"/>
      <c r="D149" s="32" t="s">
        <v>175</v>
      </c>
      <c r="E149" s="30"/>
      <c r="F149" s="30"/>
      <c r="G149" s="31"/>
      <c r="H149" s="33">
        <f t="shared" ref="H149:AE149" si="1400">SUBTOTAL(9,H144:H148)</f>
        <v>667860</v>
      </c>
      <c r="I149" s="33">
        <f t="shared" si="1400"/>
        <v>355860</v>
      </c>
      <c r="J149" s="33">
        <f t="shared" si="1400"/>
        <v>13.5</v>
      </c>
      <c r="K149" s="33">
        <f t="shared" si="1400"/>
        <v>355860</v>
      </c>
      <c r="L149" s="33">
        <f t="shared" si="1400"/>
        <v>0</v>
      </c>
      <c r="M149" s="33">
        <f t="shared" si="1400"/>
        <v>0</v>
      </c>
      <c r="N149" s="33">
        <f t="shared" si="1400"/>
        <v>0</v>
      </c>
      <c r="O149" s="33">
        <f t="shared" si="1400"/>
        <v>0</v>
      </c>
      <c r="P149" s="33">
        <f t="shared" si="1400"/>
        <v>312000</v>
      </c>
      <c r="Q149" s="33">
        <f t="shared" si="1400"/>
        <v>100000</v>
      </c>
      <c r="R149" s="33">
        <f t="shared" si="1400"/>
        <v>212000</v>
      </c>
      <c r="S149" s="33">
        <f t="shared" si="1400"/>
        <v>0</v>
      </c>
      <c r="T149" s="33">
        <f t="shared" si="1400"/>
        <v>0</v>
      </c>
      <c r="U149" s="33">
        <f t="shared" si="1400"/>
        <v>-312000</v>
      </c>
      <c r="V149" s="33">
        <f t="shared" si="1400"/>
        <v>0</v>
      </c>
      <c r="W149" s="33">
        <f t="shared" si="1400"/>
        <v>-202800</v>
      </c>
      <c r="X149" s="33">
        <f t="shared" si="1400"/>
        <v>96873</v>
      </c>
      <c r="Y149" s="33">
        <f t="shared" si="1400"/>
        <v>104853</v>
      </c>
      <c r="Z149" s="47">
        <f t="shared" si="1400"/>
        <v>0</v>
      </c>
      <c r="AA149" s="47">
        <f t="shared" si="1400"/>
        <v>-0.64</v>
      </c>
      <c r="AB149" s="47">
        <f t="shared" si="1400"/>
        <v>-0.64</v>
      </c>
      <c r="AC149" s="47">
        <f t="shared" si="1400"/>
        <v>0</v>
      </c>
      <c r="AD149" s="47">
        <f t="shared" si="1400"/>
        <v>-0.42</v>
      </c>
      <c r="AE149" s="47">
        <f t="shared" si="1400"/>
        <v>-0.42</v>
      </c>
      <c r="AF149" s="33">
        <f t="shared" ref="AF149:AX149" si="1401">SUBTOTAL(9,AF144:AF148)</f>
        <v>0</v>
      </c>
      <c r="AG149" s="33">
        <f t="shared" si="1401"/>
        <v>0</v>
      </c>
      <c r="AH149" s="33">
        <f t="shared" si="1401"/>
        <v>0</v>
      </c>
      <c r="AI149" s="33">
        <f t="shared" si="1401"/>
        <v>0</v>
      </c>
      <c r="AJ149" s="33">
        <f t="shared" si="1401"/>
        <v>0</v>
      </c>
      <c r="AK149" s="33">
        <f t="shared" si="1401"/>
        <v>0</v>
      </c>
      <c r="AL149" s="33">
        <f t="shared" si="1401"/>
        <v>0</v>
      </c>
      <c r="AM149" s="33">
        <f t="shared" si="1401"/>
        <v>0</v>
      </c>
      <c r="AN149" s="33">
        <f t="shared" si="1401"/>
        <v>0</v>
      </c>
      <c r="AO149" s="33">
        <f t="shared" si="1401"/>
        <v>0</v>
      </c>
      <c r="AP149" s="33">
        <f t="shared" si="1401"/>
        <v>0</v>
      </c>
      <c r="AQ149" s="33">
        <f t="shared" si="1401"/>
        <v>0</v>
      </c>
      <c r="AR149" s="33">
        <f t="shared" si="1401"/>
        <v>0</v>
      </c>
      <c r="AS149" s="33">
        <f t="shared" si="1401"/>
        <v>202800</v>
      </c>
      <c r="AT149" s="33">
        <f t="shared" si="1401"/>
        <v>0</v>
      </c>
      <c r="AU149" s="33">
        <f t="shared" si="1401"/>
        <v>0</v>
      </c>
      <c r="AV149" s="47" t="e">
        <f t="shared" si="1401"/>
        <v>#DIV/0!</v>
      </c>
      <c r="AW149" s="47" t="e">
        <f t="shared" si="1401"/>
        <v>#DIV/0!</v>
      </c>
      <c r="AX149" s="47" t="e">
        <f t="shared" si="1401"/>
        <v>#DIV/0!</v>
      </c>
      <c r="AY149"/>
      <c r="AZ149"/>
      <c r="BA149" s="33">
        <f t="shared" ref="BA149:BS149" si="1402">SUBTOTAL(9,BA144:BA148)</f>
        <v>0</v>
      </c>
      <c r="BB149" s="33">
        <f t="shared" si="1402"/>
        <v>0</v>
      </c>
      <c r="BC149" s="33">
        <f t="shared" si="1402"/>
        <v>0</v>
      </c>
      <c r="BD149" s="33">
        <f t="shared" si="1402"/>
        <v>0</v>
      </c>
      <c r="BE149" s="33">
        <f t="shared" si="1402"/>
        <v>0</v>
      </c>
      <c r="BF149" s="33">
        <f t="shared" si="1402"/>
        <v>0</v>
      </c>
      <c r="BG149" s="33">
        <f t="shared" si="1402"/>
        <v>0</v>
      </c>
      <c r="BH149" s="33">
        <f t="shared" si="1402"/>
        <v>0</v>
      </c>
      <c r="BI149" s="33">
        <f t="shared" si="1402"/>
        <v>0</v>
      </c>
      <c r="BJ149" s="33">
        <f t="shared" si="1402"/>
        <v>0</v>
      </c>
      <c r="BK149" s="33">
        <f t="shared" si="1402"/>
        <v>0</v>
      </c>
      <c r="BL149" s="33">
        <f t="shared" si="1402"/>
        <v>0</v>
      </c>
      <c r="BM149" s="33">
        <f t="shared" si="1402"/>
        <v>0</v>
      </c>
      <c r="BN149" s="33">
        <f t="shared" si="1402"/>
        <v>0</v>
      </c>
      <c r="BO149" s="33">
        <f t="shared" si="1402"/>
        <v>0</v>
      </c>
      <c r="BP149" s="33">
        <f t="shared" si="1402"/>
        <v>0</v>
      </c>
      <c r="BQ149" s="47" t="e">
        <f t="shared" si="1402"/>
        <v>#DIV/0!</v>
      </c>
      <c r="BR149" s="47" t="e">
        <f t="shared" si="1402"/>
        <v>#DIV/0!</v>
      </c>
      <c r="BS149" s="47" t="e">
        <f t="shared" si="1402"/>
        <v>#DIV/0!</v>
      </c>
      <c r="BT149" s="33">
        <f t="shared" ref="BT149:CL149" si="1403">SUBTOTAL(9,BT144:BT148)</f>
        <v>0</v>
      </c>
      <c r="BU149" s="33">
        <f t="shared" si="1403"/>
        <v>0</v>
      </c>
      <c r="BV149" s="33">
        <f t="shared" si="1403"/>
        <v>0</v>
      </c>
      <c r="BW149" s="33">
        <f t="shared" si="1403"/>
        <v>0</v>
      </c>
      <c r="BX149" s="33">
        <f t="shared" si="1403"/>
        <v>0</v>
      </c>
      <c r="BY149" s="33">
        <f t="shared" si="1403"/>
        <v>0</v>
      </c>
      <c r="BZ149" s="33">
        <f t="shared" si="1403"/>
        <v>0</v>
      </c>
      <c r="CA149" s="33">
        <f t="shared" si="1403"/>
        <v>0</v>
      </c>
      <c r="CB149" s="33">
        <f t="shared" si="1403"/>
        <v>0</v>
      </c>
      <c r="CC149" s="33">
        <f t="shared" si="1403"/>
        <v>0</v>
      </c>
      <c r="CD149" s="33">
        <f t="shared" si="1403"/>
        <v>0</v>
      </c>
      <c r="CE149" s="33">
        <f t="shared" si="1403"/>
        <v>0</v>
      </c>
      <c r="CF149" s="33">
        <f t="shared" si="1403"/>
        <v>0</v>
      </c>
      <c r="CG149" s="33">
        <f t="shared" si="1403"/>
        <v>0</v>
      </c>
      <c r="CH149" s="33">
        <f t="shared" si="1403"/>
        <v>0</v>
      </c>
      <c r="CI149" s="33">
        <f t="shared" si="1403"/>
        <v>0</v>
      </c>
      <c r="CJ149" s="60" t="e">
        <f t="shared" si="1403"/>
        <v>#DIV/0!</v>
      </c>
      <c r="CK149" s="60" t="e">
        <f t="shared" si="1403"/>
        <v>#DIV/0!</v>
      </c>
      <c r="CL149" s="60" t="e">
        <f t="shared" si="1403"/>
        <v>#DIV/0!</v>
      </c>
      <c r="CM149" s="33">
        <f t="shared" ref="CM149:DE149" si="1404">SUBTOTAL(9,CM144:CM148)</f>
        <v>0</v>
      </c>
      <c r="CN149" s="33">
        <f t="shared" si="1404"/>
        <v>0</v>
      </c>
      <c r="CO149" s="33">
        <f t="shared" si="1404"/>
        <v>0</v>
      </c>
      <c r="CP149" s="33">
        <f t="shared" si="1404"/>
        <v>0</v>
      </c>
      <c r="CQ149" s="33">
        <f t="shared" si="1404"/>
        <v>0</v>
      </c>
      <c r="CR149" s="33">
        <f t="shared" si="1404"/>
        <v>0</v>
      </c>
      <c r="CS149" s="33">
        <f t="shared" si="1404"/>
        <v>0</v>
      </c>
      <c r="CT149" s="33">
        <f t="shared" si="1404"/>
        <v>0</v>
      </c>
      <c r="CU149" s="33">
        <f t="shared" si="1404"/>
        <v>0</v>
      </c>
      <c r="CV149" s="33">
        <f t="shared" si="1404"/>
        <v>0</v>
      </c>
      <c r="CW149" s="33">
        <f t="shared" si="1404"/>
        <v>0</v>
      </c>
      <c r="CX149" s="33">
        <f t="shared" si="1404"/>
        <v>0</v>
      </c>
      <c r="CY149" s="33">
        <f t="shared" si="1404"/>
        <v>0</v>
      </c>
      <c r="CZ149" s="33">
        <f t="shared" si="1404"/>
        <v>0</v>
      </c>
      <c r="DA149" s="33">
        <f t="shared" si="1404"/>
        <v>98395</v>
      </c>
      <c r="DB149" s="33">
        <f t="shared" si="1404"/>
        <v>103918</v>
      </c>
      <c r="DC149" s="60">
        <f t="shared" si="1404"/>
        <v>0</v>
      </c>
      <c r="DD149" s="60">
        <f t="shared" si="1404"/>
        <v>0</v>
      </c>
      <c r="DE149" s="60">
        <f t="shared" si="1404"/>
        <v>0</v>
      </c>
      <c r="DF149" s="33">
        <f t="shared" ref="DF149:DX149" si="1405">SUBTOTAL(9,DF144:DF148)</f>
        <v>0</v>
      </c>
      <c r="DG149" s="33">
        <f t="shared" si="1405"/>
        <v>0</v>
      </c>
      <c r="DH149" s="33">
        <f t="shared" si="1405"/>
        <v>0</v>
      </c>
      <c r="DI149" s="33">
        <f t="shared" si="1405"/>
        <v>0</v>
      </c>
      <c r="DJ149" s="33">
        <f t="shared" si="1405"/>
        <v>0</v>
      </c>
      <c r="DK149" s="33">
        <f t="shared" si="1405"/>
        <v>0</v>
      </c>
      <c r="DL149" s="33">
        <f t="shared" si="1405"/>
        <v>0</v>
      </c>
      <c r="DM149" s="33">
        <f t="shared" si="1405"/>
        <v>0</v>
      </c>
      <c r="DN149" s="33">
        <f t="shared" si="1405"/>
        <v>0</v>
      </c>
      <c r="DO149" s="33">
        <f t="shared" si="1405"/>
        <v>0</v>
      </c>
      <c r="DP149" s="33">
        <f t="shared" si="1405"/>
        <v>0</v>
      </c>
      <c r="DQ149" s="33">
        <f t="shared" si="1405"/>
        <v>0</v>
      </c>
      <c r="DR149" s="33">
        <f t="shared" si="1405"/>
        <v>0</v>
      </c>
      <c r="DS149" s="33">
        <f t="shared" si="1405"/>
        <v>0</v>
      </c>
      <c r="DT149" s="33">
        <f t="shared" si="1405"/>
        <v>0</v>
      </c>
      <c r="DU149" s="33">
        <f t="shared" si="1405"/>
        <v>0</v>
      </c>
      <c r="DV149" s="60" t="e">
        <f t="shared" si="1405"/>
        <v>#DIV/0!</v>
      </c>
      <c r="DW149" s="60" t="e">
        <f t="shared" si="1405"/>
        <v>#DIV/0!</v>
      </c>
      <c r="DX149" s="60" t="e">
        <f t="shared" si="1405"/>
        <v>#DIV/0!</v>
      </c>
      <c r="DY149" s="33">
        <f t="shared" ref="DY149:EQ149" si="1406">SUBTOTAL(9,DY144:DY148)</f>
        <v>0</v>
      </c>
      <c r="DZ149" s="33">
        <f t="shared" si="1406"/>
        <v>0</v>
      </c>
      <c r="EA149" s="33">
        <f t="shared" si="1406"/>
        <v>0</v>
      </c>
      <c r="EB149" s="33">
        <f t="shared" si="1406"/>
        <v>0</v>
      </c>
      <c r="EC149" s="33">
        <f t="shared" si="1406"/>
        <v>0</v>
      </c>
      <c r="ED149" s="33">
        <f t="shared" si="1406"/>
        <v>0</v>
      </c>
      <c r="EE149" s="33">
        <f t="shared" si="1406"/>
        <v>0</v>
      </c>
      <c r="EF149" s="33">
        <f t="shared" si="1406"/>
        <v>0</v>
      </c>
      <c r="EG149" s="33">
        <f t="shared" si="1406"/>
        <v>0</v>
      </c>
      <c r="EH149" s="33">
        <f t="shared" si="1406"/>
        <v>0</v>
      </c>
      <c r="EI149" s="33">
        <f t="shared" si="1406"/>
        <v>0</v>
      </c>
      <c r="EJ149" s="33">
        <f t="shared" si="1406"/>
        <v>0</v>
      </c>
      <c r="EK149" s="33">
        <f t="shared" si="1406"/>
        <v>0</v>
      </c>
      <c r="EL149" s="33">
        <f t="shared" si="1406"/>
        <v>0</v>
      </c>
      <c r="EM149" s="33">
        <f t="shared" si="1406"/>
        <v>0</v>
      </c>
      <c r="EN149" s="33">
        <f t="shared" si="1406"/>
        <v>0</v>
      </c>
      <c r="EO149" s="60" t="e">
        <f t="shared" si="1406"/>
        <v>#DIV/0!</v>
      </c>
      <c r="EP149" s="60" t="e">
        <f t="shared" si="1406"/>
        <v>#DIV/0!</v>
      </c>
      <c r="EQ149" s="60" t="e">
        <f t="shared" si="1406"/>
        <v>#DIV/0!</v>
      </c>
    </row>
    <row r="150" spans="1:147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6">
        <v>3124</v>
      </c>
      <c r="F150" s="6" t="s">
        <v>77</v>
      </c>
      <c r="G150" s="6" t="s">
        <v>19</v>
      </c>
      <c r="H150" s="40">
        <f t="shared" ref="H150:H155" si="1407">I150+P150</f>
        <v>338180</v>
      </c>
      <c r="I150" s="40">
        <f t="shared" ref="I150:I155" si="1408">K150+L150+M150+N150+O150</f>
        <v>43180</v>
      </c>
      <c r="J150" s="5">
        <v>0.5</v>
      </c>
      <c r="K150" s="9">
        <v>13180</v>
      </c>
      <c r="L150" s="9">
        <v>30000</v>
      </c>
      <c r="M150" s="9"/>
      <c r="N150" s="9"/>
      <c r="O150" s="9"/>
      <c r="P150" s="40">
        <f t="shared" ref="P150:P155" si="1409">Q150+R150+S150</f>
        <v>295000</v>
      </c>
      <c r="Q150" s="9">
        <v>65000</v>
      </c>
      <c r="R150" s="9">
        <v>230000</v>
      </c>
      <c r="S150" s="9"/>
      <c r="T150" s="68">
        <f t="shared" ref="T150:T155" si="1410">(L150+M150+N150)*-1</f>
        <v>-30000</v>
      </c>
      <c r="U150" s="68">
        <f t="shared" ref="U150:U155" si="1411">(Q150+R150)*-1</f>
        <v>-295000</v>
      </c>
      <c r="V150" s="9">
        <f t="shared" ref="V150:W155" si="1412">ROUND(T150*0.65,0)</f>
        <v>-19500</v>
      </c>
      <c r="W150" s="9">
        <f t="shared" si="1412"/>
        <v>-191750</v>
      </c>
      <c r="X150" s="9">
        <v>55392</v>
      </c>
      <c r="Y150" s="9">
        <v>29600</v>
      </c>
      <c r="Z150" s="73">
        <f t="shared" ref="Z150:Z155" si="1413">IF(T150=0,0,ROUND((T150+L150)/X150/12,2))</f>
        <v>0</v>
      </c>
      <c r="AA150" s="73">
        <f t="shared" ref="AA150:AA155" si="1414">IF(U150=0,0,ROUND((U150+Q150)/Y150/12,2))</f>
        <v>-0.65</v>
      </c>
      <c r="AB150" s="73">
        <f t="shared" ref="AB150:AB155" si="1415">Z150+AA150</f>
        <v>-0.65</v>
      </c>
      <c r="AC150" s="73">
        <f t="shared" ref="AC150:AC155" si="1416">ROUND(Z150*0.65,2)</f>
        <v>0</v>
      </c>
      <c r="AD150" s="73">
        <f t="shared" ref="AD150:AD155" si="1417">ROUND(AA150*0.65,2)</f>
        <v>-0.42</v>
      </c>
      <c r="AE150" s="46">
        <f t="shared" ref="AE150:AE155" si="1418">AC150+AD150</f>
        <v>-0.42</v>
      </c>
      <c r="AF150" s="40">
        <f t="shared" ref="AF150:AF155" si="1419">AG150+AN150</f>
        <v>0</v>
      </c>
      <c r="AG150" s="40">
        <f t="shared" ref="AG150:AG155" si="1420">AI150+AJ150+AK150+AL150+AM150</f>
        <v>0</v>
      </c>
      <c r="AH150" s="5"/>
      <c r="AI150" s="9"/>
      <c r="AJ150" s="9"/>
      <c r="AK150" s="9"/>
      <c r="AL150" s="9"/>
      <c r="AM150" s="9"/>
      <c r="AN150" s="40">
        <f t="shared" ref="AN150:AN155" si="1421">AO150+AP150+AQ150</f>
        <v>0</v>
      </c>
      <c r="AO150" s="9"/>
      <c r="AP150" s="9"/>
      <c r="AQ150" s="9"/>
      <c r="AR150" s="85">
        <f t="shared" ref="AR150:AR155" si="1422">((AL150+AK150+AJ150)-((V150)*-1))*-1</f>
        <v>19500</v>
      </c>
      <c r="AS150" s="85">
        <f t="shared" ref="AS150:AS155" si="1423">((AO150+AP150)-((W150)*-1))*-1</f>
        <v>191750</v>
      </c>
      <c r="AT150" s="9"/>
      <c r="AU150" s="9"/>
      <c r="AV150" s="90" t="e">
        <f t="shared" ref="AV150:AV155" si="1424">ROUND((AY150/AT150/10)+(AC150),2)*-1</f>
        <v>#DIV/0!</v>
      </c>
      <c r="AW150" s="90" t="e">
        <f t="shared" ref="AW150:AW155" si="1425">ROUND((AZ150/AU150/10)+AD150,2)*-1</f>
        <v>#DIV/0!</v>
      </c>
      <c r="AX150" s="90" t="e">
        <f t="shared" ref="AX150:AX155" si="1426">AV150+AW150</f>
        <v>#DIV/0!</v>
      </c>
      <c r="AY150" s="92">
        <f t="shared" ref="AY150:AY155" si="1427">AK150+AL150</f>
        <v>0</v>
      </c>
      <c r="AZ150" s="92">
        <f t="shared" ref="AZ150:AZ155" si="1428">AP150</f>
        <v>0</v>
      </c>
      <c r="BA150" s="93">
        <f t="shared" ref="BA150:BA155" si="1429">BB150+BI150</f>
        <v>0</v>
      </c>
      <c r="BB150" s="93">
        <f t="shared" ref="BB150:BB155" si="1430">BD150+BE150+BF150+BG150+BH150</f>
        <v>0</v>
      </c>
      <c r="BC150" s="94"/>
      <c r="BD150" s="85"/>
      <c r="BE150" s="85"/>
      <c r="BF150" s="85"/>
      <c r="BG150" s="85"/>
      <c r="BH150" s="85"/>
      <c r="BI150" s="93">
        <f t="shared" ref="BI150:BI155" si="1431">BJ150+BK150+BL150</f>
        <v>0</v>
      </c>
      <c r="BJ150" s="85"/>
      <c r="BK150" s="85"/>
      <c r="BL150" s="85"/>
      <c r="BM150" s="85">
        <f t="shared" ref="BM150:BM155" si="1432">(BE150+BF150+BG150)-(AJ150+AK150+AL150)</f>
        <v>0</v>
      </c>
      <c r="BN150" s="85">
        <f t="shared" ref="BN150:BN155" si="1433">(BJ150+BK150)-(AO150+AP150)</f>
        <v>0</v>
      </c>
      <c r="BO150" s="9"/>
      <c r="BP150" s="9"/>
      <c r="BQ150" s="90" t="e">
        <f t="shared" ref="BQ150:BQ155" si="1434">ROUND(((BF150+BG150)-(AK150+AL150))/BO150/10,2)*-1</f>
        <v>#DIV/0!</v>
      </c>
      <c r="BR150" s="90" t="e">
        <f t="shared" ref="BR150:BR155" si="1435">ROUND(((BK150-AP150)/BP150/10),2)*-1</f>
        <v>#DIV/0!</v>
      </c>
      <c r="BS150" s="90" t="e">
        <f t="shared" ref="BS150:BS155" si="1436">BQ150+BR150</f>
        <v>#DIV/0!</v>
      </c>
      <c r="BT150" s="93">
        <f t="shared" ref="BT150:BT155" si="1437">BU150+CB150</f>
        <v>0</v>
      </c>
      <c r="BU150" s="93">
        <f t="shared" ref="BU150:BU155" si="1438">BW150+BX150+BY150+BZ150+CA150</f>
        <v>0</v>
      </c>
      <c r="BV150" s="94"/>
      <c r="BW150" s="85"/>
      <c r="BX150" s="85"/>
      <c r="BY150" s="85"/>
      <c r="BZ150" s="85"/>
      <c r="CA150" s="85"/>
      <c r="CB150" s="93">
        <f t="shared" ref="CB150:CB155" si="1439">CC150+CD150+CE150</f>
        <v>0</v>
      </c>
      <c r="CC150" s="85"/>
      <c r="CD150" s="85"/>
      <c r="CE150" s="85"/>
      <c r="CF150" s="85">
        <f t="shared" ref="CF150:CF155" si="1440">(BX150+BY150+BZ150)-(BE150+BF150+BG150)</f>
        <v>0</v>
      </c>
      <c r="CG150" s="85">
        <f t="shared" ref="CG150:CG155" si="1441">(CC150+CD150)-(BJ150+BK150)</f>
        <v>0</v>
      </c>
      <c r="CH150" s="9"/>
      <c r="CI150" s="9"/>
      <c r="CJ150" s="96" t="e">
        <f t="shared" ref="CJ150:CJ155" si="1442">ROUND(((BY150+BZ150)-(BF150+BG150))/CH150/10,2)*-1</f>
        <v>#DIV/0!</v>
      </c>
      <c r="CK150" s="96" t="e">
        <f t="shared" ref="CK150:CK155" si="1443">ROUND(((CD150-BK150)/CI150/10),2)*-1</f>
        <v>#DIV/0!</v>
      </c>
      <c r="CL150" s="96" t="e">
        <f t="shared" ref="CL150:CL155" si="1444">CJ150+CK150</f>
        <v>#DIV/0!</v>
      </c>
      <c r="CM150" s="93">
        <f t="shared" ref="CM150:CM155" si="1445">CN150+CU150</f>
        <v>0</v>
      </c>
      <c r="CN150" s="93">
        <f t="shared" ref="CN150:CN155" si="1446">CP150+CQ150+CR150+CS150+CT150</f>
        <v>0</v>
      </c>
      <c r="CO150" s="94"/>
      <c r="CP150" s="85"/>
      <c r="CQ150" s="85"/>
      <c r="CR150" s="85"/>
      <c r="CS150" s="85"/>
      <c r="CT150" s="85"/>
      <c r="CU150" s="93">
        <f t="shared" ref="CU150:CU155" si="1447">CV150+CW150+CX150</f>
        <v>0</v>
      </c>
      <c r="CV150" s="85"/>
      <c r="CW150" s="85"/>
      <c r="CX150" s="85"/>
      <c r="CY150" s="85">
        <f t="shared" ref="CY150:CY155" si="1448">(CQ150+CR150+CS150)-(BX150+BY150+BZ150)</f>
        <v>0</v>
      </c>
      <c r="CZ150" s="85">
        <f t="shared" ref="CZ150:CZ155" si="1449">(CV150+CW150)-(CC150+CD150)</f>
        <v>0</v>
      </c>
      <c r="DA150" s="9">
        <v>56067</v>
      </c>
      <c r="DB150" s="9">
        <v>27130</v>
      </c>
      <c r="DC150" s="96">
        <f t="shared" ref="DC150:DC151" si="1450">ROUND(((CR150+CS150)-(BY150+BZ150))/DA150/10,2)*-1</f>
        <v>0</v>
      </c>
      <c r="DD150" s="96">
        <f t="shared" ref="DD150:DD151" si="1451">ROUND(((CW150-CD150)/DB150/10),2)*-1</f>
        <v>0</v>
      </c>
      <c r="DE150" s="96">
        <f t="shared" ref="DE150:DE155" si="1452">DC150+DD150</f>
        <v>0</v>
      </c>
      <c r="DF150" s="93">
        <f t="shared" ref="DF150:DF155" si="1453">DG150+DN150</f>
        <v>0</v>
      </c>
      <c r="DG150" s="93">
        <f t="shared" ref="DG150:DG155" si="1454">DI150+DJ150+DK150+DL150+DM150</f>
        <v>0</v>
      </c>
      <c r="DH150" s="94"/>
      <c r="DI150" s="85"/>
      <c r="DJ150" s="85"/>
      <c r="DK150" s="85"/>
      <c r="DL150" s="85"/>
      <c r="DM150" s="85"/>
      <c r="DN150" s="93">
        <f t="shared" ref="DN150:DN155" si="1455">DO150+DP150+DQ150</f>
        <v>0</v>
      </c>
      <c r="DO150" s="85"/>
      <c r="DP150" s="85"/>
      <c r="DQ150" s="85"/>
      <c r="DR150" s="85">
        <f t="shared" ref="DR150:DR155" si="1456">(DJ150+DK150+DL150)-(CQ150+CR150+CS150)</f>
        <v>0</v>
      </c>
      <c r="DS150" s="85">
        <f t="shared" ref="DS150:DS155" si="1457">(DO150+DP150)-(CV150+CW150)</f>
        <v>0</v>
      </c>
      <c r="DT150" s="9"/>
      <c r="DU150" s="9"/>
      <c r="DV150" s="96" t="e">
        <f t="shared" ref="DV150:DV151" si="1458">ROUND(((DK150+DL150)-(CR150+CS150))/DT150/10,2)*-1</f>
        <v>#DIV/0!</v>
      </c>
      <c r="DW150" s="96" t="e">
        <f t="shared" ref="DW150:DW151" si="1459">ROUND(((DP150-CW150)/DU150/10),2)*-1</f>
        <v>#DIV/0!</v>
      </c>
      <c r="DX150" s="96" t="e">
        <f t="shared" ref="DX150:DX155" si="1460">DV150+DW150</f>
        <v>#DIV/0!</v>
      </c>
      <c r="DY150" s="93">
        <f t="shared" ref="DY150:DY155" si="1461">DZ150+EG150</f>
        <v>0</v>
      </c>
      <c r="DZ150" s="93">
        <f t="shared" ref="DZ150:DZ155" si="1462">EB150+EC150+ED150+EE150+EF150</f>
        <v>0</v>
      </c>
      <c r="EA150" s="94"/>
      <c r="EB150" s="85"/>
      <c r="EC150" s="85"/>
      <c r="ED150" s="85"/>
      <c r="EE150" s="85"/>
      <c r="EF150" s="85"/>
      <c r="EG150" s="93">
        <f t="shared" ref="EG150:EG155" si="1463">EH150+EI150+EJ150</f>
        <v>0</v>
      </c>
      <c r="EH150" s="85"/>
      <c r="EI150" s="85"/>
      <c r="EJ150" s="85"/>
      <c r="EK150" s="85">
        <f t="shared" ref="EK150:EK155" si="1464">(EC150+ED150+EE150)-(DJ150+DK150+DL150)</f>
        <v>0</v>
      </c>
      <c r="EL150" s="85">
        <f t="shared" ref="EL150:EL155" si="1465">(EH150+EI150)-(DO150+DP150)</f>
        <v>0</v>
      </c>
      <c r="EM150" s="9"/>
      <c r="EN150" s="9"/>
      <c r="EO150" s="96" t="e">
        <f t="shared" ref="EO150:EO151" si="1466">ROUND(((ED150+EE150)-(DK150+DL150))/EM150/10,2)*-1</f>
        <v>#DIV/0!</v>
      </c>
      <c r="EP150" s="96" t="e">
        <f t="shared" ref="EP150:EP151" si="1467">ROUND(((EI150-DP150)/EN150/10),2)*-1</f>
        <v>#DIV/0!</v>
      </c>
      <c r="EQ150" s="96" t="e">
        <f t="shared" ref="EQ150:EQ155" si="1468">EO150+EP150</f>
        <v>#DIV/0!</v>
      </c>
    </row>
    <row r="151" spans="1:147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40">
        <f t="shared" si="1407"/>
        <v>0</v>
      </c>
      <c r="I151" s="40">
        <f t="shared" si="1408"/>
        <v>0</v>
      </c>
      <c r="J151" s="5"/>
      <c r="K151" s="9"/>
      <c r="L151" s="9"/>
      <c r="M151" s="9"/>
      <c r="N151" s="9"/>
      <c r="O151" s="9"/>
      <c r="P151" s="40">
        <f t="shared" si="1409"/>
        <v>0</v>
      </c>
      <c r="Q151" s="9"/>
      <c r="R151" s="9"/>
      <c r="S151" s="9"/>
      <c r="T151" s="68">
        <f t="shared" si="1410"/>
        <v>0</v>
      </c>
      <c r="U151" s="68">
        <f t="shared" si="1411"/>
        <v>0</v>
      </c>
      <c r="V151" s="9">
        <f t="shared" si="1412"/>
        <v>0</v>
      </c>
      <c r="W151" s="9">
        <f t="shared" si="1412"/>
        <v>0</v>
      </c>
      <c r="X151" s="9">
        <v>28070</v>
      </c>
      <c r="Y151" s="9">
        <v>29600</v>
      </c>
      <c r="Z151" s="73">
        <f t="shared" si="1413"/>
        <v>0</v>
      </c>
      <c r="AA151" s="73">
        <f t="shared" si="1414"/>
        <v>0</v>
      </c>
      <c r="AB151" s="73">
        <f t="shared" si="1415"/>
        <v>0</v>
      </c>
      <c r="AC151" s="73">
        <f t="shared" si="1416"/>
        <v>0</v>
      </c>
      <c r="AD151" s="73">
        <f t="shared" si="1417"/>
        <v>0</v>
      </c>
      <c r="AE151" s="46">
        <f t="shared" si="1418"/>
        <v>0</v>
      </c>
      <c r="AF151" s="40">
        <f t="shared" si="1419"/>
        <v>0</v>
      </c>
      <c r="AG151" s="40">
        <f t="shared" si="1420"/>
        <v>0</v>
      </c>
      <c r="AH151" s="5"/>
      <c r="AI151" s="9"/>
      <c r="AJ151" s="9"/>
      <c r="AK151" s="9"/>
      <c r="AL151" s="9"/>
      <c r="AM151" s="9"/>
      <c r="AN151" s="40">
        <f t="shared" si="1421"/>
        <v>0</v>
      </c>
      <c r="AO151" s="9"/>
      <c r="AP151" s="9"/>
      <c r="AQ151" s="9"/>
      <c r="AR151" s="85">
        <f t="shared" si="1422"/>
        <v>0</v>
      </c>
      <c r="AS151" s="85">
        <f t="shared" si="1423"/>
        <v>0</v>
      </c>
      <c r="AT151" s="9"/>
      <c r="AU151" s="9"/>
      <c r="AV151" s="90" t="e">
        <f t="shared" si="1424"/>
        <v>#DIV/0!</v>
      </c>
      <c r="AW151" s="90" t="e">
        <f t="shared" si="1425"/>
        <v>#DIV/0!</v>
      </c>
      <c r="AX151" s="90" t="e">
        <f t="shared" si="1426"/>
        <v>#DIV/0!</v>
      </c>
      <c r="AY151" s="92">
        <f t="shared" si="1427"/>
        <v>0</v>
      </c>
      <c r="AZ151" s="92">
        <f t="shared" si="1428"/>
        <v>0</v>
      </c>
      <c r="BA151" s="93">
        <f t="shared" si="1429"/>
        <v>0</v>
      </c>
      <c r="BB151" s="93">
        <f t="shared" si="1430"/>
        <v>0</v>
      </c>
      <c r="BC151" s="94"/>
      <c r="BD151" s="85"/>
      <c r="BE151" s="85"/>
      <c r="BF151" s="85"/>
      <c r="BG151" s="85"/>
      <c r="BH151" s="85"/>
      <c r="BI151" s="93">
        <f t="shared" si="1431"/>
        <v>0</v>
      </c>
      <c r="BJ151" s="85"/>
      <c r="BK151" s="85"/>
      <c r="BL151" s="85"/>
      <c r="BM151" s="85">
        <f t="shared" si="1432"/>
        <v>0</v>
      </c>
      <c r="BN151" s="85">
        <f t="shared" si="1433"/>
        <v>0</v>
      </c>
      <c r="BO151" s="9"/>
      <c r="BP151" s="9"/>
      <c r="BQ151" s="90" t="e">
        <f t="shared" si="1434"/>
        <v>#DIV/0!</v>
      </c>
      <c r="BR151" s="90" t="e">
        <f t="shared" si="1435"/>
        <v>#DIV/0!</v>
      </c>
      <c r="BS151" s="90" t="e">
        <f t="shared" si="1436"/>
        <v>#DIV/0!</v>
      </c>
      <c r="BT151" s="93">
        <f t="shared" si="1437"/>
        <v>0</v>
      </c>
      <c r="BU151" s="93">
        <f t="shared" si="1438"/>
        <v>0</v>
      </c>
      <c r="BV151" s="94"/>
      <c r="BW151" s="85"/>
      <c r="BX151" s="85"/>
      <c r="BY151" s="85"/>
      <c r="BZ151" s="85"/>
      <c r="CA151" s="85"/>
      <c r="CB151" s="93">
        <f t="shared" si="1439"/>
        <v>0</v>
      </c>
      <c r="CC151" s="85"/>
      <c r="CD151" s="85"/>
      <c r="CE151" s="85"/>
      <c r="CF151" s="85">
        <f t="shared" si="1440"/>
        <v>0</v>
      </c>
      <c r="CG151" s="85">
        <f t="shared" si="1441"/>
        <v>0</v>
      </c>
      <c r="CH151" s="9"/>
      <c r="CI151" s="9"/>
      <c r="CJ151" s="96" t="e">
        <f t="shared" si="1442"/>
        <v>#DIV/0!</v>
      </c>
      <c r="CK151" s="96" t="e">
        <f t="shared" si="1443"/>
        <v>#DIV/0!</v>
      </c>
      <c r="CL151" s="96" t="e">
        <f t="shared" si="1444"/>
        <v>#DIV/0!</v>
      </c>
      <c r="CM151" s="93">
        <f t="shared" si="1445"/>
        <v>0</v>
      </c>
      <c r="CN151" s="93">
        <f t="shared" si="1446"/>
        <v>0</v>
      </c>
      <c r="CO151" s="94"/>
      <c r="CP151" s="85"/>
      <c r="CQ151" s="85"/>
      <c r="CR151" s="85"/>
      <c r="CS151" s="85"/>
      <c r="CT151" s="85"/>
      <c r="CU151" s="93">
        <f t="shared" si="1447"/>
        <v>0</v>
      </c>
      <c r="CV151" s="85"/>
      <c r="CW151" s="85"/>
      <c r="CX151" s="85"/>
      <c r="CY151" s="85">
        <f t="shared" si="1448"/>
        <v>0</v>
      </c>
      <c r="CZ151" s="85">
        <f t="shared" si="1449"/>
        <v>0</v>
      </c>
      <c r="DA151" s="9">
        <v>56067</v>
      </c>
      <c r="DB151" s="9">
        <v>27130</v>
      </c>
      <c r="DC151" s="96">
        <f t="shared" si="1450"/>
        <v>0</v>
      </c>
      <c r="DD151" s="96">
        <f t="shared" si="1451"/>
        <v>0</v>
      </c>
      <c r="DE151" s="96">
        <f t="shared" si="1452"/>
        <v>0</v>
      </c>
      <c r="DF151" s="93">
        <f t="shared" si="1453"/>
        <v>0</v>
      </c>
      <c r="DG151" s="93">
        <f t="shared" si="1454"/>
        <v>0</v>
      </c>
      <c r="DH151" s="94"/>
      <c r="DI151" s="85"/>
      <c r="DJ151" s="85"/>
      <c r="DK151" s="85"/>
      <c r="DL151" s="85"/>
      <c r="DM151" s="85"/>
      <c r="DN151" s="93">
        <f t="shared" si="1455"/>
        <v>0</v>
      </c>
      <c r="DO151" s="85"/>
      <c r="DP151" s="85"/>
      <c r="DQ151" s="85"/>
      <c r="DR151" s="85">
        <f t="shared" si="1456"/>
        <v>0</v>
      </c>
      <c r="DS151" s="85">
        <f t="shared" si="1457"/>
        <v>0</v>
      </c>
      <c r="DT151" s="9"/>
      <c r="DU151" s="9"/>
      <c r="DV151" s="96" t="e">
        <f t="shared" si="1458"/>
        <v>#DIV/0!</v>
      </c>
      <c r="DW151" s="96" t="e">
        <f t="shared" si="1459"/>
        <v>#DIV/0!</v>
      </c>
      <c r="DX151" s="96" t="e">
        <f t="shared" si="1460"/>
        <v>#DIV/0!</v>
      </c>
      <c r="DY151" s="93">
        <f t="shared" si="1461"/>
        <v>0</v>
      </c>
      <c r="DZ151" s="93">
        <f t="shared" si="1462"/>
        <v>0</v>
      </c>
      <c r="EA151" s="94"/>
      <c r="EB151" s="85"/>
      <c r="EC151" s="85"/>
      <c r="ED151" s="85"/>
      <c r="EE151" s="85"/>
      <c r="EF151" s="85"/>
      <c r="EG151" s="93">
        <f t="shared" si="1463"/>
        <v>0</v>
      </c>
      <c r="EH151" s="85"/>
      <c r="EI151" s="85"/>
      <c r="EJ151" s="85"/>
      <c r="EK151" s="85">
        <f t="shared" si="1464"/>
        <v>0</v>
      </c>
      <c r="EL151" s="85">
        <f t="shared" si="1465"/>
        <v>0</v>
      </c>
      <c r="EM151" s="9"/>
      <c r="EN151" s="9"/>
      <c r="EO151" s="96" t="e">
        <f t="shared" si="1466"/>
        <v>#DIV/0!</v>
      </c>
      <c r="EP151" s="96" t="e">
        <f t="shared" si="1467"/>
        <v>#DIV/0!</v>
      </c>
      <c r="EQ151" s="96" t="e">
        <f t="shared" si="1468"/>
        <v>#DIV/0!</v>
      </c>
    </row>
    <row r="152" spans="1:147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109</v>
      </c>
      <c r="G152" s="19" t="s">
        <v>95</v>
      </c>
      <c r="H152" s="40">
        <f t="shared" si="1407"/>
        <v>0</v>
      </c>
      <c r="I152" s="40">
        <f t="shared" si="1408"/>
        <v>0</v>
      </c>
      <c r="J152" s="5"/>
      <c r="K152" s="9"/>
      <c r="L152" s="9"/>
      <c r="M152" s="9"/>
      <c r="N152" s="9"/>
      <c r="O152" s="9"/>
      <c r="P152" s="40">
        <f t="shared" si="1409"/>
        <v>0</v>
      </c>
      <c r="Q152" s="9"/>
      <c r="R152" s="9"/>
      <c r="S152" s="9"/>
      <c r="T152" s="68">
        <f t="shared" si="1410"/>
        <v>0</v>
      </c>
      <c r="U152" s="68">
        <f t="shared" si="1411"/>
        <v>0</v>
      </c>
      <c r="V152" s="9">
        <f t="shared" si="1412"/>
        <v>0</v>
      </c>
      <c r="W152" s="9">
        <f t="shared" si="1412"/>
        <v>0</v>
      </c>
      <c r="X152" s="45" t="s">
        <v>219</v>
      </c>
      <c r="Y152" s="45" t="s">
        <v>219</v>
      </c>
      <c r="Z152" s="73">
        <f t="shared" si="1413"/>
        <v>0</v>
      </c>
      <c r="AA152" s="73">
        <f t="shared" si="1414"/>
        <v>0</v>
      </c>
      <c r="AB152" s="73">
        <f t="shared" si="1415"/>
        <v>0</v>
      </c>
      <c r="AC152" s="73">
        <f t="shared" si="1416"/>
        <v>0</v>
      </c>
      <c r="AD152" s="73">
        <f t="shared" si="1417"/>
        <v>0</v>
      </c>
      <c r="AE152" s="46">
        <f t="shared" si="1418"/>
        <v>0</v>
      </c>
      <c r="AF152" s="40">
        <f t="shared" si="1419"/>
        <v>0</v>
      </c>
      <c r="AG152" s="40">
        <f t="shared" si="1420"/>
        <v>0</v>
      </c>
      <c r="AH152" s="5"/>
      <c r="AI152" s="9"/>
      <c r="AJ152" s="9"/>
      <c r="AK152" s="9"/>
      <c r="AL152" s="9"/>
      <c r="AM152" s="9"/>
      <c r="AN152" s="40">
        <f t="shared" si="1421"/>
        <v>0</v>
      </c>
      <c r="AO152" s="9"/>
      <c r="AP152" s="9"/>
      <c r="AQ152" s="9"/>
      <c r="AR152" s="85">
        <f t="shared" si="1422"/>
        <v>0</v>
      </c>
      <c r="AS152" s="85">
        <f t="shared" si="1423"/>
        <v>0</v>
      </c>
      <c r="AT152" s="45" t="s">
        <v>219</v>
      </c>
      <c r="AU152" s="45" t="s">
        <v>219</v>
      </c>
      <c r="AV152" s="90">
        <v>0</v>
      </c>
      <c r="AW152" s="90">
        <v>0</v>
      </c>
      <c r="AX152" s="90">
        <f t="shared" si="1426"/>
        <v>0</v>
      </c>
      <c r="AY152" s="92">
        <f t="shared" si="1427"/>
        <v>0</v>
      </c>
      <c r="AZ152" s="92">
        <f t="shared" si="1428"/>
        <v>0</v>
      </c>
      <c r="BA152" s="93">
        <f t="shared" si="1429"/>
        <v>0</v>
      </c>
      <c r="BB152" s="93">
        <f t="shared" si="1430"/>
        <v>0</v>
      </c>
      <c r="BC152" s="94"/>
      <c r="BD152" s="85"/>
      <c r="BE152" s="85"/>
      <c r="BF152" s="85"/>
      <c r="BG152" s="85"/>
      <c r="BH152" s="85"/>
      <c r="BI152" s="93">
        <f t="shared" si="1431"/>
        <v>0</v>
      </c>
      <c r="BJ152" s="85"/>
      <c r="BK152" s="85"/>
      <c r="BL152" s="85"/>
      <c r="BM152" s="85">
        <f t="shared" si="1432"/>
        <v>0</v>
      </c>
      <c r="BN152" s="85">
        <f t="shared" si="1433"/>
        <v>0</v>
      </c>
      <c r="BO152" s="45" t="s">
        <v>219</v>
      </c>
      <c r="BP152" s="45" t="s">
        <v>219</v>
      </c>
      <c r="BQ152" s="90">
        <v>0</v>
      </c>
      <c r="BR152" s="90">
        <v>0</v>
      </c>
      <c r="BS152" s="90">
        <f t="shared" si="1436"/>
        <v>0</v>
      </c>
      <c r="BT152" s="93">
        <f t="shared" si="1437"/>
        <v>0</v>
      </c>
      <c r="BU152" s="93">
        <f t="shared" si="1438"/>
        <v>0</v>
      </c>
      <c r="BV152" s="94"/>
      <c r="BW152" s="85"/>
      <c r="BX152" s="85"/>
      <c r="BY152" s="85"/>
      <c r="BZ152" s="85"/>
      <c r="CA152" s="85"/>
      <c r="CB152" s="93">
        <f t="shared" si="1439"/>
        <v>0</v>
      </c>
      <c r="CC152" s="85"/>
      <c r="CD152" s="85"/>
      <c r="CE152" s="85"/>
      <c r="CF152" s="85">
        <f t="shared" si="1440"/>
        <v>0</v>
      </c>
      <c r="CG152" s="85">
        <f t="shared" si="1441"/>
        <v>0</v>
      </c>
      <c r="CH152" s="45" t="s">
        <v>219</v>
      </c>
      <c r="CI152" s="45" t="s">
        <v>219</v>
      </c>
      <c r="CJ152" s="96">
        <v>0</v>
      </c>
      <c r="CK152" s="96">
        <v>0</v>
      </c>
      <c r="CL152" s="96">
        <f t="shared" si="1444"/>
        <v>0</v>
      </c>
      <c r="CM152" s="93">
        <f t="shared" si="1445"/>
        <v>0</v>
      </c>
      <c r="CN152" s="93">
        <f t="shared" si="1446"/>
        <v>0</v>
      </c>
      <c r="CO152" s="94"/>
      <c r="CP152" s="85"/>
      <c r="CQ152" s="85"/>
      <c r="CR152" s="85"/>
      <c r="CS152" s="85"/>
      <c r="CT152" s="85"/>
      <c r="CU152" s="93">
        <f t="shared" si="1447"/>
        <v>0</v>
      </c>
      <c r="CV152" s="85"/>
      <c r="CW152" s="85"/>
      <c r="CX152" s="85"/>
      <c r="CY152" s="85">
        <f t="shared" si="1448"/>
        <v>0</v>
      </c>
      <c r="CZ152" s="85">
        <f t="shared" si="1449"/>
        <v>0</v>
      </c>
      <c r="DA152" s="45" t="s">
        <v>219</v>
      </c>
      <c r="DB152" s="45" t="s">
        <v>219</v>
      </c>
      <c r="DC152" s="96">
        <v>0</v>
      </c>
      <c r="DD152" s="96">
        <v>0</v>
      </c>
      <c r="DE152" s="96">
        <f t="shared" si="1452"/>
        <v>0</v>
      </c>
      <c r="DF152" s="93">
        <f t="shared" si="1453"/>
        <v>0</v>
      </c>
      <c r="DG152" s="93">
        <f t="shared" si="1454"/>
        <v>0</v>
      </c>
      <c r="DH152" s="94"/>
      <c r="DI152" s="85"/>
      <c r="DJ152" s="85"/>
      <c r="DK152" s="85"/>
      <c r="DL152" s="85"/>
      <c r="DM152" s="85"/>
      <c r="DN152" s="93">
        <f t="shared" si="1455"/>
        <v>0</v>
      </c>
      <c r="DO152" s="85"/>
      <c r="DP152" s="85"/>
      <c r="DQ152" s="85"/>
      <c r="DR152" s="85">
        <f t="shared" si="1456"/>
        <v>0</v>
      </c>
      <c r="DS152" s="85">
        <f t="shared" si="1457"/>
        <v>0</v>
      </c>
      <c r="DT152" s="45" t="s">
        <v>219</v>
      </c>
      <c r="DU152" s="45" t="s">
        <v>219</v>
      </c>
      <c r="DV152" s="96">
        <v>0</v>
      </c>
      <c r="DW152" s="96">
        <v>0</v>
      </c>
      <c r="DX152" s="96">
        <f t="shared" si="1460"/>
        <v>0</v>
      </c>
      <c r="DY152" s="93">
        <f t="shared" si="1461"/>
        <v>0</v>
      </c>
      <c r="DZ152" s="93">
        <f t="shared" si="1462"/>
        <v>0</v>
      </c>
      <c r="EA152" s="94"/>
      <c r="EB152" s="85"/>
      <c r="EC152" s="85"/>
      <c r="ED152" s="85"/>
      <c r="EE152" s="85"/>
      <c r="EF152" s="85"/>
      <c r="EG152" s="93">
        <f t="shared" si="1463"/>
        <v>0</v>
      </c>
      <c r="EH152" s="85"/>
      <c r="EI152" s="85"/>
      <c r="EJ152" s="85"/>
      <c r="EK152" s="85">
        <f t="shared" si="1464"/>
        <v>0</v>
      </c>
      <c r="EL152" s="85">
        <f t="shared" si="1465"/>
        <v>0</v>
      </c>
      <c r="EM152" s="45" t="s">
        <v>219</v>
      </c>
      <c r="EN152" s="45" t="s">
        <v>219</v>
      </c>
      <c r="EO152" s="96">
        <v>0</v>
      </c>
      <c r="EP152" s="96">
        <v>0</v>
      </c>
      <c r="EQ152" s="96">
        <f t="shared" si="1468"/>
        <v>0</v>
      </c>
    </row>
    <row r="153" spans="1:147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7" t="s">
        <v>95</v>
      </c>
      <c r="H153" s="40">
        <f t="shared" si="1407"/>
        <v>0</v>
      </c>
      <c r="I153" s="40">
        <f t="shared" si="1408"/>
        <v>0</v>
      </c>
      <c r="J153" s="5"/>
      <c r="K153" s="9"/>
      <c r="L153" s="9"/>
      <c r="M153" s="9"/>
      <c r="N153" s="9"/>
      <c r="O153" s="9"/>
      <c r="P153" s="40">
        <f t="shared" si="1409"/>
        <v>0</v>
      </c>
      <c r="Q153" s="9"/>
      <c r="R153" s="9"/>
      <c r="S153" s="9"/>
      <c r="T153" s="68">
        <f t="shared" si="1410"/>
        <v>0</v>
      </c>
      <c r="U153" s="68">
        <f t="shared" si="1411"/>
        <v>0</v>
      </c>
      <c r="V153" s="9">
        <f t="shared" si="1412"/>
        <v>0</v>
      </c>
      <c r="W153" s="9">
        <f t="shared" si="1412"/>
        <v>0</v>
      </c>
      <c r="X153" s="45" t="s">
        <v>219</v>
      </c>
      <c r="Y153" s="9">
        <v>25931</v>
      </c>
      <c r="Z153" s="73">
        <f t="shared" si="1413"/>
        <v>0</v>
      </c>
      <c r="AA153" s="73">
        <f t="shared" si="1414"/>
        <v>0</v>
      </c>
      <c r="AB153" s="73">
        <f t="shared" si="1415"/>
        <v>0</v>
      </c>
      <c r="AC153" s="73">
        <f t="shared" si="1416"/>
        <v>0</v>
      </c>
      <c r="AD153" s="73">
        <f t="shared" si="1417"/>
        <v>0</v>
      </c>
      <c r="AE153" s="46">
        <f t="shared" si="1418"/>
        <v>0</v>
      </c>
      <c r="AF153" s="40">
        <f t="shared" si="1419"/>
        <v>0</v>
      </c>
      <c r="AG153" s="40">
        <f t="shared" si="1420"/>
        <v>0</v>
      </c>
      <c r="AH153" s="5"/>
      <c r="AI153" s="9"/>
      <c r="AJ153" s="9"/>
      <c r="AK153" s="9"/>
      <c r="AL153" s="9"/>
      <c r="AM153" s="9"/>
      <c r="AN153" s="40">
        <f t="shared" si="1421"/>
        <v>0</v>
      </c>
      <c r="AO153" s="9"/>
      <c r="AP153" s="9"/>
      <c r="AQ153" s="9"/>
      <c r="AR153" s="85">
        <f t="shared" si="1422"/>
        <v>0</v>
      </c>
      <c r="AS153" s="85">
        <f t="shared" si="1423"/>
        <v>0</v>
      </c>
      <c r="AT153" s="45" t="s">
        <v>219</v>
      </c>
      <c r="AU153" s="9"/>
      <c r="AV153" s="90">
        <v>0</v>
      </c>
      <c r="AW153" s="90" t="e">
        <f t="shared" si="1425"/>
        <v>#DIV/0!</v>
      </c>
      <c r="AX153" s="90" t="e">
        <f t="shared" si="1426"/>
        <v>#DIV/0!</v>
      </c>
      <c r="AY153" s="92">
        <f t="shared" si="1427"/>
        <v>0</v>
      </c>
      <c r="AZ153" s="92">
        <f t="shared" si="1428"/>
        <v>0</v>
      </c>
      <c r="BA153" s="93">
        <f t="shared" si="1429"/>
        <v>0</v>
      </c>
      <c r="BB153" s="93">
        <f t="shared" si="1430"/>
        <v>0</v>
      </c>
      <c r="BC153" s="94"/>
      <c r="BD153" s="85"/>
      <c r="BE153" s="85"/>
      <c r="BF153" s="85"/>
      <c r="BG153" s="85"/>
      <c r="BH153" s="85"/>
      <c r="BI153" s="93">
        <f t="shared" si="1431"/>
        <v>0</v>
      </c>
      <c r="BJ153" s="85"/>
      <c r="BK153" s="85"/>
      <c r="BL153" s="85"/>
      <c r="BM153" s="85">
        <f t="shared" si="1432"/>
        <v>0</v>
      </c>
      <c r="BN153" s="85">
        <f t="shared" si="1433"/>
        <v>0</v>
      </c>
      <c r="BO153" s="45" t="s">
        <v>219</v>
      </c>
      <c r="BP153" s="9"/>
      <c r="BQ153" s="90">
        <v>0</v>
      </c>
      <c r="BR153" s="90" t="e">
        <f t="shared" si="1435"/>
        <v>#DIV/0!</v>
      </c>
      <c r="BS153" s="90" t="e">
        <f t="shared" si="1436"/>
        <v>#DIV/0!</v>
      </c>
      <c r="BT153" s="93">
        <f t="shared" si="1437"/>
        <v>0</v>
      </c>
      <c r="BU153" s="93">
        <f t="shared" si="1438"/>
        <v>0</v>
      </c>
      <c r="BV153" s="94"/>
      <c r="BW153" s="85"/>
      <c r="BX153" s="85"/>
      <c r="BY153" s="85"/>
      <c r="BZ153" s="85"/>
      <c r="CA153" s="85"/>
      <c r="CB153" s="93">
        <f t="shared" si="1439"/>
        <v>0</v>
      </c>
      <c r="CC153" s="85"/>
      <c r="CD153" s="85"/>
      <c r="CE153" s="85"/>
      <c r="CF153" s="85">
        <f t="shared" si="1440"/>
        <v>0</v>
      </c>
      <c r="CG153" s="85">
        <f t="shared" si="1441"/>
        <v>0</v>
      </c>
      <c r="CH153" s="45" t="s">
        <v>219</v>
      </c>
      <c r="CI153" s="9"/>
      <c r="CJ153" s="96">
        <v>0</v>
      </c>
      <c r="CK153" s="96" t="e">
        <f t="shared" si="1443"/>
        <v>#DIV/0!</v>
      </c>
      <c r="CL153" s="96" t="e">
        <f t="shared" si="1444"/>
        <v>#DIV/0!</v>
      </c>
      <c r="CM153" s="93">
        <f t="shared" si="1445"/>
        <v>0</v>
      </c>
      <c r="CN153" s="93">
        <f t="shared" si="1446"/>
        <v>0</v>
      </c>
      <c r="CO153" s="94"/>
      <c r="CP153" s="85"/>
      <c r="CQ153" s="85"/>
      <c r="CR153" s="85"/>
      <c r="CS153" s="85"/>
      <c r="CT153" s="85"/>
      <c r="CU153" s="93">
        <f t="shared" si="1447"/>
        <v>0</v>
      </c>
      <c r="CV153" s="85"/>
      <c r="CW153" s="85"/>
      <c r="CX153" s="85"/>
      <c r="CY153" s="85">
        <f t="shared" si="1448"/>
        <v>0</v>
      </c>
      <c r="CZ153" s="85">
        <f t="shared" si="1449"/>
        <v>0</v>
      </c>
      <c r="DA153" s="45" t="s">
        <v>219</v>
      </c>
      <c r="DB153" s="9">
        <v>26460</v>
      </c>
      <c r="DC153" s="96">
        <v>0</v>
      </c>
      <c r="DD153" s="96">
        <f t="shared" ref="DD153:DD155" si="1469">ROUND(((CW153-CD153)/DB153/10),2)*-1</f>
        <v>0</v>
      </c>
      <c r="DE153" s="96">
        <f t="shared" si="1452"/>
        <v>0</v>
      </c>
      <c r="DF153" s="93">
        <f t="shared" si="1453"/>
        <v>0</v>
      </c>
      <c r="DG153" s="93">
        <f t="shared" si="1454"/>
        <v>0</v>
      </c>
      <c r="DH153" s="94"/>
      <c r="DI153" s="85"/>
      <c r="DJ153" s="85"/>
      <c r="DK153" s="85"/>
      <c r="DL153" s="85"/>
      <c r="DM153" s="85"/>
      <c r="DN153" s="93">
        <f t="shared" si="1455"/>
        <v>0</v>
      </c>
      <c r="DO153" s="85"/>
      <c r="DP153" s="85"/>
      <c r="DQ153" s="85"/>
      <c r="DR153" s="85">
        <f t="shared" si="1456"/>
        <v>0</v>
      </c>
      <c r="DS153" s="85">
        <f t="shared" si="1457"/>
        <v>0</v>
      </c>
      <c r="DT153" s="45" t="s">
        <v>219</v>
      </c>
      <c r="DU153" s="9"/>
      <c r="DV153" s="96">
        <v>0</v>
      </c>
      <c r="DW153" s="96" t="e">
        <f t="shared" ref="DW153:DW155" si="1470">ROUND(((DP153-CW153)/DU153/10),2)*-1</f>
        <v>#DIV/0!</v>
      </c>
      <c r="DX153" s="96" t="e">
        <f t="shared" si="1460"/>
        <v>#DIV/0!</v>
      </c>
      <c r="DY153" s="93">
        <f t="shared" si="1461"/>
        <v>0</v>
      </c>
      <c r="DZ153" s="93">
        <f t="shared" si="1462"/>
        <v>0</v>
      </c>
      <c r="EA153" s="94"/>
      <c r="EB153" s="85"/>
      <c r="EC153" s="85"/>
      <c r="ED153" s="85"/>
      <c r="EE153" s="85"/>
      <c r="EF153" s="85"/>
      <c r="EG153" s="93">
        <f t="shared" si="1463"/>
        <v>0</v>
      </c>
      <c r="EH153" s="85"/>
      <c r="EI153" s="85"/>
      <c r="EJ153" s="85"/>
      <c r="EK153" s="85">
        <f t="shared" si="1464"/>
        <v>0</v>
      </c>
      <c r="EL153" s="85">
        <f t="shared" si="1465"/>
        <v>0</v>
      </c>
      <c r="EM153" s="45" t="s">
        <v>219</v>
      </c>
      <c r="EN153" s="9"/>
      <c r="EO153" s="96">
        <v>0</v>
      </c>
      <c r="EP153" s="96" t="e">
        <f t="shared" ref="EP153:EP155" si="1471">ROUND(((EI153-DP153)/EN153/10),2)*-1</f>
        <v>#DIV/0!</v>
      </c>
      <c r="EQ153" s="96" t="e">
        <f t="shared" si="1468"/>
        <v>#DIV/0!</v>
      </c>
    </row>
    <row r="154" spans="1:147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7" t="s">
        <v>95</v>
      </c>
      <c r="H154" s="40">
        <f t="shared" si="1407"/>
        <v>80000</v>
      </c>
      <c r="I154" s="40">
        <f t="shared" si="1408"/>
        <v>0</v>
      </c>
      <c r="J154" s="5"/>
      <c r="K154" s="9"/>
      <c r="L154" s="9"/>
      <c r="M154" s="9"/>
      <c r="N154" s="9"/>
      <c r="O154" s="9"/>
      <c r="P154" s="40">
        <f t="shared" si="1409"/>
        <v>80000</v>
      </c>
      <c r="Q154" s="9">
        <v>40000</v>
      </c>
      <c r="R154" s="9">
        <v>40000</v>
      </c>
      <c r="S154" s="9"/>
      <c r="T154" s="68">
        <f t="shared" si="1410"/>
        <v>0</v>
      </c>
      <c r="U154" s="68">
        <f t="shared" si="1411"/>
        <v>-80000</v>
      </c>
      <c r="V154" s="9">
        <f t="shared" si="1412"/>
        <v>0</v>
      </c>
      <c r="W154" s="9">
        <f t="shared" si="1412"/>
        <v>-52000</v>
      </c>
      <c r="X154" s="9">
        <v>39749</v>
      </c>
      <c r="Y154" s="9">
        <v>24978</v>
      </c>
      <c r="Z154" s="73">
        <f t="shared" si="1413"/>
        <v>0</v>
      </c>
      <c r="AA154" s="73">
        <f t="shared" si="1414"/>
        <v>-0.13</v>
      </c>
      <c r="AB154" s="73">
        <f t="shared" si="1415"/>
        <v>-0.13</v>
      </c>
      <c r="AC154" s="73">
        <f t="shared" si="1416"/>
        <v>0</v>
      </c>
      <c r="AD154" s="73">
        <f t="shared" si="1417"/>
        <v>-0.08</v>
      </c>
      <c r="AE154" s="46">
        <f t="shared" si="1418"/>
        <v>-0.08</v>
      </c>
      <c r="AF154" s="40">
        <f t="shared" si="1419"/>
        <v>0</v>
      </c>
      <c r="AG154" s="40">
        <f t="shared" si="1420"/>
        <v>0</v>
      </c>
      <c r="AH154" s="5"/>
      <c r="AI154" s="9"/>
      <c r="AJ154" s="9"/>
      <c r="AK154" s="9"/>
      <c r="AL154" s="9"/>
      <c r="AM154" s="9"/>
      <c r="AN154" s="40">
        <f t="shared" si="1421"/>
        <v>0</v>
      </c>
      <c r="AO154" s="9"/>
      <c r="AP154" s="9"/>
      <c r="AQ154" s="9"/>
      <c r="AR154" s="85">
        <f t="shared" si="1422"/>
        <v>0</v>
      </c>
      <c r="AS154" s="85">
        <f t="shared" si="1423"/>
        <v>52000</v>
      </c>
      <c r="AT154" s="9"/>
      <c r="AU154" s="9"/>
      <c r="AV154" s="90" t="e">
        <f t="shared" si="1424"/>
        <v>#DIV/0!</v>
      </c>
      <c r="AW154" s="90" t="e">
        <f t="shared" si="1425"/>
        <v>#DIV/0!</v>
      </c>
      <c r="AX154" s="90" t="e">
        <f t="shared" si="1426"/>
        <v>#DIV/0!</v>
      </c>
      <c r="AY154" s="92">
        <f t="shared" si="1427"/>
        <v>0</v>
      </c>
      <c r="AZ154" s="92">
        <f t="shared" si="1428"/>
        <v>0</v>
      </c>
      <c r="BA154" s="93">
        <f t="shared" si="1429"/>
        <v>0</v>
      </c>
      <c r="BB154" s="93">
        <f t="shared" si="1430"/>
        <v>0</v>
      </c>
      <c r="BC154" s="94"/>
      <c r="BD154" s="85"/>
      <c r="BE154" s="85"/>
      <c r="BF154" s="85"/>
      <c r="BG154" s="85"/>
      <c r="BH154" s="85"/>
      <c r="BI154" s="93">
        <f t="shared" si="1431"/>
        <v>0</v>
      </c>
      <c r="BJ154" s="85"/>
      <c r="BK154" s="85"/>
      <c r="BL154" s="85"/>
      <c r="BM154" s="85">
        <f t="shared" si="1432"/>
        <v>0</v>
      </c>
      <c r="BN154" s="85">
        <f t="shared" si="1433"/>
        <v>0</v>
      </c>
      <c r="BO154" s="9"/>
      <c r="BP154" s="9"/>
      <c r="BQ154" s="90" t="e">
        <f t="shared" si="1434"/>
        <v>#DIV/0!</v>
      </c>
      <c r="BR154" s="90" t="e">
        <f t="shared" si="1435"/>
        <v>#DIV/0!</v>
      </c>
      <c r="BS154" s="90" t="e">
        <f t="shared" si="1436"/>
        <v>#DIV/0!</v>
      </c>
      <c r="BT154" s="93">
        <f t="shared" si="1437"/>
        <v>0</v>
      </c>
      <c r="BU154" s="93">
        <f t="shared" si="1438"/>
        <v>0</v>
      </c>
      <c r="BV154" s="94"/>
      <c r="BW154" s="85"/>
      <c r="BX154" s="85"/>
      <c r="BY154" s="85"/>
      <c r="BZ154" s="85"/>
      <c r="CA154" s="85"/>
      <c r="CB154" s="93">
        <f t="shared" si="1439"/>
        <v>0</v>
      </c>
      <c r="CC154" s="85"/>
      <c r="CD154" s="85"/>
      <c r="CE154" s="85"/>
      <c r="CF154" s="85">
        <f t="shared" si="1440"/>
        <v>0</v>
      </c>
      <c r="CG154" s="85">
        <f t="shared" si="1441"/>
        <v>0</v>
      </c>
      <c r="CH154" s="9"/>
      <c r="CI154" s="9"/>
      <c r="CJ154" s="96" t="e">
        <f t="shared" si="1442"/>
        <v>#DIV/0!</v>
      </c>
      <c r="CK154" s="96" t="e">
        <f t="shared" si="1443"/>
        <v>#DIV/0!</v>
      </c>
      <c r="CL154" s="96" t="e">
        <f t="shared" si="1444"/>
        <v>#DIV/0!</v>
      </c>
      <c r="CM154" s="93">
        <f t="shared" si="1445"/>
        <v>0</v>
      </c>
      <c r="CN154" s="93">
        <f t="shared" si="1446"/>
        <v>0</v>
      </c>
      <c r="CO154" s="94"/>
      <c r="CP154" s="85"/>
      <c r="CQ154" s="85"/>
      <c r="CR154" s="85"/>
      <c r="CS154" s="85"/>
      <c r="CT154" s="85"/>
      <c r="CU154" s="93">
        <f t="shared" si="1447"/>
        <v>0</v>
      </c>
      <c r="CV154" s="85"/>
      <c r="CW154" s="85"/>
      <c r="CX154" s="85"/>
      <c r="CY154" s="85">
        <f t="shared" si="1448"/>
        <v>0</v>
      </c>
      <c r="CZ154" s="85">
        <f t="shared" si="1449"/>
        <v>0</v>
      </c>
      <c r="DA154" s="9">
        <v>40560</v>
      </c>
      <c r="DB154" s="9">
        <v>25488</v>
      </c>
      <c r="DC154" s="96">
        <f t="shared" ref="DC154:DC155" si="1472">ROUND(((CR154+CS154)-(BY154+BZ154))/DA154/10,2)*-1</f>
        <v>0</v>
      </c>
      <c r="DD154" s="96">
        <f t="shared" si="1469"/>
        <v>0</v>
      </c>
      <c r="DE154" s="96">
        <f t="shared" si="1452"/>
        <v>0</v>
      </c>
      <c r="DF154" s="93">
        <f t="shared" si="1453"/>
        <v>0</v>
      </c>
      <c r="DG154" s="93">
        <f t="shared" si="1454"/>
        <v>0</v>
      </c>
      <c r="DH154" s="94"/>
      <c r="DI154" s="85"/>
      <c r="DJ154" s="85"/>
      <c r="DK154" s="85"/>
      <c r="DL154" s="85"/>
      <c r="DM154" s="85"/>
      <c r="DN154" s="93">
        <f t="shared" si="1455"/>
        <v>0</v>
      </c>
      <c r="DO154" s="85"/>
      <c r="DP154" s="85"/>
      <c r="DQ154" s="85"/>
      <c r="DR154" s="85">
        <f t="shared" si="1456"/>
        <v>0</v>
      </c>
      <c r="DS154" s="85">
        <f t="shared" si="1457"/>
        <v>0</v>
      </c>
      <c r="DT154" s="9"/>
      <c r="DU154" s="9"/>
      <c r="DV154" s="96" t="e">
        <f t="shared" ref="DV154:DV155" si="1473">ROUND(((DK154+DL154)-(CR154+CS154))/DT154/10,2)*-1</f>
        <v>#DIV/0!</v>
      </c>
      <c r="DW154" s="96" t="e">
        <f t="shared" si="1470"/>
        <v>#DIV/0!</v>
      </c>
      <c r="DX154" s="96" t="e">
        <f t="shared" si="1460"/>
        <v>#DIV/0!</v>
      </c>
      <c r="DY154" s="93">
        <f t="shared" si="1461"/>
        <v>0</v>
      </c>
      <c r="DZ154" s="93">
        <f t="shared" si="1462"/>
        <v>0</v>
      </c>
      <c r="EA154" s="94"/>
      <c r="EB154" s="85"/>
      <c r="EC154" s="85"/>
      <c r="ED154" s="85"/>
      <c r="EE154" s="85"/>
      <c r="EF154" s="85"/>
      <c r="EG154" s="93">
        <f t="shared" si="1463"/>
        <v>0</v>
      </c>
      <c r="EH154" s="85"/>
      <c r="EI154" s="85"/>
      <c r="EJ154" s="85"/>
      <c r="EK154" s="85">
        <f t="shared" si="1464"/>
        <v>0</v>
      </c>
      <c r="EL154" s="85">
        <f t="shared" si="1465"/>
        <v>0</v>
      </c>
      <c r="EM154" s="9"/>
      <c r="EN154" s="9"/>
      <c r="EO154" s="96" t="e">
        <f t="shared" ref="EO154:EO155" si="1474">ROUND(((ED154+EE154)-(DK154+DL154))/EM154/10,2)*-1</f>
        <v>#DIV/0!</v>
      </c>
      <c r="EP154" s="96" t="e">
        <f t="shared" si="1471"/>
        <v>#DIV/0!</v>
      </c>
      <c r="EQ154" s="96" t="e">
        <f t="shared" si="1468"/>
        <v>#DIV/0!</v>
      </c>
    </row>
    <row r="155" spans="1:147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7" t="s">
        <v>95</v>
      </c>
      <c r="H155" s="40">
        <f t="shared" si="1407"/>
        <v>0</v>
      </c>
      <c r="I155" s="40">
        <f t="shared" si="1408"/>
        <v>0</v>
      </c>
      <c r="J155" s="5"/>
      <c r="K155" s="9"/>
      <c r="L155" s="9"/>
      <c r="M155" s="9"/>
      <c r="N155" s="9"/>
      <c r="O155" s="9"/>
      <c r="P155" s="40">
        <f t="shared" si="1409"/>
        <v>0</v>
      </c>
      <c r="Q155" s="9"/>
      <c r="R155" s="9"/>
      <c r="S155" s="9"/>
      <c r="T155" s="68">
        <f t="shared" si="1410"/>
        <v>0</v>
      </c>
      <c r="U155" s="68">
        <f t="shared" si="1411"/>
        <v>0</v>
      </c>
      <c r="V155" s="9">
        <f t="shared" si="1412"/>
        <v>0</v>
      </c>
      <c r="W155" s="9">
        <f t="shared" si="1412"/>
        <v>0</v>
      </c>
      <c r="X155" s="9">
        <v>41481</v>
      </c>
      <c r="Y155" s="9">
        <v>23391</v>
      </c>
      <c r="Z155" s="73">
        <f t="shared" si="1413"/>
        <v>0</v>
      </c>
      <c r="AA155" s="73">
        <f t="shared" si="1414"/>
        <v>0</v>
      </c>
      <c r="AB155" s="73">
        <f t="shared" si="1415"/>
        <v>0</v>
      </c>
      <c r="AC155" s="73">
        <f t="shared" si="1416"/>
        <v>0</v>
      </c>
      <c r="AD155" s="73">
        <f t="shared" si="1417"/>
        <v>0</v>
      </c>
      <c r="AE155" s="46">
        <f t="shared" si="1418"/>
        <v>0</v>
      </c>
      <c r="AF155" s="40">
        <f t="shared" si="1419"/>
        <v>0</v>
      </c>
      <c r="AG155" s="40">
        <f t="shared" si="1420"/>
        <v>0</v>
      </c>
      <c r="AH155" s="5"/>
      <c r="AI155" s="9"/>
      <c r="AJ155" s="9"/>
      <c r="AK155" s="9"/>
      <c r="AL155" s="9"/>
      <c r="AM155" s="9"/>
      <c r="AN155" s="40">
        <f t="shared" si="1421"/>
        <v>0</v>
      </c>
      <c r="AO155" s="9"/>
      <c r="AP155" s="9"/>
      <c r="AQ155" s="9"/>
      <c r="AR155" s="85">
        <f t="shared" si="1422"/>
        <v>0</v>
      </c>
      <c r="AS155" s="85">
        <f t="shared" si="1423"/>
        <v>0</v>
      </c>
      <c r="AT155" s="9"/>
      <c r="AU155" s="9"/>
      <c r="AV155" s="90" t="e">
        <f t="shared" si="1424"/>
        <v>#DIV/0!</v>
      </c>
      <c r="AW155" s="90" t="e">
        <f t="shared" si="1425"/>
        <v>#DIV/0!</v>
      </c>
      <c r="AX155" s="90" t="e">
        <f t="shared" si="1426"/>
        <v>#DIV/0!</v>
      </c>
      <c r="AY155" s="92">
        <f t="shared" si="1427"/>
        <v>0</v>
      </c>
      <c r="AZ155" s="92">
        <f t="shared" si="1428"/>
        <v>0</v>
      </c>
      <c r="BA155" s="93">
        <f t="shared" si="1429"/>
        <v>0</v>
      </c>
      <c r="BB155" s="93">
        <f t="shared" si="1430"/>
        <v>0</v>
      </c>
      <c r="BC155" s="94"/>
      <c r="BD155" s="85"/>
      <c r="BE155" s="85"/>
      <c r="BF155" s="85"/>
      <c r="BG155" s="85"/>
      <c r="BH155" s="85"/>
      <c r="BI155" s="93">
        <f t="shared" si="1431"/>
        <v>0</v>
      </c>
      <c r="BJ155" s="85"/>
      <c r="BK155" s="85"/>
      <c r="BL155" s="85"/>
      <c r="BM155" s="85">
        <f t="shared" si="1432"/>
        <v>0</v>
      </c>
      <c r="BN155" s="85">
        <f t="shared" si="1433"/>
        <v>0</v>
      </c>
      <c r="BO155" s="9"/>
      <c r="BP155" s="9"/>
      <c r="BQ155" s="90" t="e">
        <f t="shared" si="1434"/>
        <v>#DIV/0!</v>
      </c>
      <c r="BR155" s="90" t="e">
        <f t="shared" si="1435"/>
        <v>#DIV/0!</v>
      </c>
      <c r="BS155" s="90" t="e">
        <f t="shared" si="1436"/>
        <v>#DIV/0!</v>
      </c>
      <c r="BT155" s="93">
        <f t="shared" si="1437"/>
        <v>0</v>
      </c>
      <c r="BU155" s="93">
        <f t="shared" si="1438"/>
        <v>0</v>
      </c>
      <c r="BV155" s="94"/>
      <c r="BW155" s="85"/>
      <c r="BX155" s="85"/>
      <c r="BY155" s="85"/>
      <c r="BZ155" s="85"/>
      <c r="CA155" s="85"/>
      <c r="CB155" s="93">
        <f t="shared" si="1439"/>
        <v>0</v>
      </c>
      <c r="CC155" s="85"/>
      <c r="CD155" s="85"/>
      <c r="CE155" s="85"/>
      <c r="CF155" s="85">
        <f t="shared" si="1440"/>
        <v>0</v>
      </c>
      <c r="CG155" s="85">
        <f t="shared" si="1441"/>
        <v>0</v>
      </c>
      <c r="CH155" s="9"/>
      <c r="CI155" s="9"/>
      <c r="CJ155" s="96" t="e">
        <f t="shared" si="1442"/>
        <v>#DIV/0!</v>
      </c>
      <c r="CK155" s="96" t="e">
        <f t="shared" si="1443"/>
        <v>#DIV/0!</v>
      </c>
      <c r="CL155" s="96" t="e">
        <f t="shared" si="1444"/>
        <v>#DIV/0!</v>
      </c>
      <c r="CM155" s="93">
        <f t="shared" si="1445"/>
        <v>0</v>
      </c>
      <c r="CN155" s="93">
        <f t="shared" si="1446"/>
        <v>0</v>
      </c>
      <c r="CO155" s="94"/>
      <c r="CP155" s="85"/>
      <c r="CQ155" s="85"/>
      <c r="CR155" s="85"/>
      <c r="CS155" s="85"/>
      <c r="CT155" s="85"/>
      <c r="CU155" s="93">
        <f t="shared" si="1447"/>
        <v>0</v>
      </c>
      <c r="CV155" s="85"/>
      <c r="CW155" s="85"/>
      <c r="CX155" s="85"/>
      <c r="CY155" s="85">
        <f t="shared" si="1448"/>
        <v>0</v>
      </c>
      <c r="CZ155" s="85">
        <f t="shared" si="1449"/>
        <v>0</v>
      </c>
      <c r="DA155" s="9">
        <v>42328</v>
      </c>
      <c r="DB155" s="9">
        <v>23868</v>
      </c>
      <c r="DC155" s="96">
        <f t="shared" si="1472"/>
        <v>0</v>
      </c>
      <c r="DD155" s="96">
        <f t="shared" si="1469"/>
        <v>0</v>
      </c>
      <c r="DE155" s="96">
        <f t="shared" si="1452"/>
        <v>0</v>
      </c>
      <c r="DF155" s="93">
        <f t="shared" si="1453"/>
        <v>0</v>
      </c>
      <c r="DG155" s="93">
        <f t="shared" si="1454"/>
        <v>0</v>
      </c>
      <c r="DH155" s="94"/>
      <c r="DI155" s="85"/>
      <c r="DJ155" s="85"/>
      <c r="DK155" s="85"/>
      <c r="DL155" s="85"/>
      <c r="DM155" s="85"/>
      <c r="DN155" s="93">
        <f t="shared" si="1455"/>
        <v>0</v>
      </c>
      <c r="DO155" s="85"/>
      <c r="DP155" s="85"/>
      <c r="DQ155" s="85"/>
      <c r="DR155" s="85">
        <f t="shared" si="1456"/>
        <v>0</v>
      </c>
      <c r="DS155" s="85">
        <f t="shared" si="1457"/>
        <v>0</v>
      </c>
      <c r="DT155" s="9"/>
      <c r="DU155" s="9"/>
      <c r="DV155" s="96" t="e">
        <f t="shared" si="1473"/>
        <v>#DIV/0!</v>
      </c>
      <c r="DW155" s="96" t="e">
        <f t="shared" si="1470"/>
        <v>#DIV/0!</v>
      </c>
      <c r="DX155" s="96" t="e">
        <f t="shared" si="1460"/>
        <v>#DIV/0!</v>
      </c>
      <c r="DY155" s="93">
        <f t="shared" si="1461"/>
        <v>0</v>
      </c>
      <c r="DZ155" s="93">
        <f t="shared" si="1462"/>
        <v>0</v>
      </c>
      <c r="EA155" s="94"/>
      <c r="EB155" s="85"/>
      <c r="EC155" s="85"/>
      <c r="ED155" s="85"/>
      <c r="EE155" s="85"/>
      <c r="EF155" s="85"/>
      <c r="EG155" s="93">
        <f t="shared" si="1463"/>
        <v>0</v>
      </c>
      <c r="EH155" s="85"/>
      <c r="EI155" s="85"/>
      <c r="EJ155" s="85"/>
      <c r="EK155" s="85">
        <f t="shared" si="1464"/>
        <v>0</v>
      </c>
      <c r="EL155" s="85">
        <f t="shared" si="1465"/>
        <v>0</v>
      </c>
      <c r="EM155" s="9"/>
      <c r="EN155" s="9"/>
      <c r="EO155" s="96" t="e">
        <f t="shared" si="1474"/>
        <v>#DIV/0!</v>
      </c>
      <c r="EP155" s="96" t="e">
        <f t="shared" si="1471"/>
        <v>#DIV/0!</v>
      </c>
      <c r="EQ155" s="96" t="e">
        <f t="shared" si="1468"/>
        <v>#DIV/0!</v>
      </c>
    </row>
    <row r="156" spans="1:147" x14ac:dyDescent="0.25">
      <c r="A156" s="29"/>
      <c r="B156" s="30"/>
      <c r="C156" s="31"/>
      <c r="D156" s="32" t="s">
        <v>176</v>
      </c>
      <c r="E156" s="30"/>
      <c r="F156" s="30"/>
      <c r="G156" s="31"/>
      <c r="H156" s="33">
        <f t="shared" ref="H156:AE156" si="1475">SUBTOTAL(9,H150:H155)</f>
        <v>418180</v>
      </c>
      <c r="I156" s="33">
        <f t="shared" si="1475"/>
        <v>43180</v>
      </c>
      <c r="J156" s="33">
        <f t="shared" si="1475"/>
        <v>0.5</v>
      </c>
      <c r="K156" s="33">
        <f t="shared" si="1475"/>
        <v>13180</v>
      </c>
      <c r="L156" s="33">
        <f t="shared" si="1475"/>
        <v>30000</v>
      </c>
      <c r="M156" s="33">
        <f t="shared" si="1475"/>
        <v>0</v>
      </c>
      <c r="N156" s="33">
        <f t="shared" si="1475"/>
        <v>0</v>
      </c>
      <c r="O156" s="33">
        <f t="shared" si="1475"/>
        <v>0</v>
      </c>
      <c r="P156" s="33">
        <f t="shared" si="1475"/>
        <v>375000</v>
      </c>
      <c r="Q156" s="33">
        <f t="shared" si="1475"/>
        <v>105000</v>
      </c>
      <c r="R156" s="33">
        <f t="shared" si="1475"/>
        <v>270000</v>
      </c>
      <c r="S156" s="33">
        <f t="shared" si="1475"/>
        <v>0</v>
      </c>
      <c r="T156" s="33">
        <f t="shared" si="1475"/>
        <v>-30000</v>
      </c>
      <c r="U156" s="33">
        <f t="shared" si="1475"/>
        <v>-375000</v>
      </c>
      <c r="V156" s="33">
        <f t="shared" si="1475"/>
        <v>-19500</v>
      </c>
      <c r="W156" s="33">
        <f t="shared" si="1475"/>
        <v>-243750</v>
      </c>
      <c r="X156" s="33">
        <f t="shared" si="1475"/>
        <v>164692</v>
      </c>
      <c r="Y156" s="33">
        <f t="shared" si="1475"/>
        <v>133500</v>
      </c>
      <c r="Z156" s="47">
        <f t="shared" si="1475"/>
        <v>0</v>
      </c>
      <c r="AA156" s="47">
        <f t="shared" si="1475"/>
        <v>-0.78</v>
      </c>
      <c r="AB156" s="47">
        <f t="shared" si="1475"/>
        <v>-0.78</v>
      </c>
      <c r="AC156" s="47">
        <f t="shared" si="1475"/>
        <v>0</v>
      </c>
      <c r="AD156" s="47">
        <f t="shared" si="1475"/>
        <v>-0.5</v>
      </c>
      <c r="AE156" s="47">
        <f t="shared" si="1475"/>
        <v>-0.5</v>
      </c>
      <c r="AF156" s="33">
        <f t="shared" ref="AF156:AX156" si="1476">SUBTOTAL(9,AF150:AF155)</f>
        <v>0</v>
      </c>
      <c r="AG156" s="33">
        <f t="shared" si="1476"/>
        <v>0</v>
      </c>
      <c r="AH156" s="33">
        <f t="shared" si="1476"/>
        <v>0</v>
      </c>
      <c r="AI156" s="33">
        <f t="shared" si="1476"/>
        <v>0</v>
      </c>
      <c r="AJ156" s="33">
        <f t="shared" si="1476"/>
        <v>0</v>
      </c>
      <c r="AK156" s="33">
        <f t="shared" si="1476"/>
        <v>0</v>
      </c>
      <c r="AL156" s="33">
        <f t="shared" si="1476"/>
        <v>0</v>
      </c>
      <c r="AM156" s="33">
        <f t="shared" si="1476"/>
        <v>0</v>
      </c>
      <c r="AN156" s="33">
        <f t="shared" si="1476"/>
        <v>0</v>
      </c>
      <c r="AO156" s="33">
        <f t="shared" si="1476"/>
        <v>0</v>
      </c>
      <c r="AP156" s="33">
        <f t="shared" si="1476"/>
        <v>0</v>
      </c>
      <c r="AQ156" s="33">
        <f t="shared" si="1476"/>
        <v>0</v>
      </c>
      <c r="AR156" s="33">
        <f t="shared" si="1476"/>
        <v>19500</v>
      </c>
      <c r="AS156" s="33">
        <f t="shared" si="1476"/>
        <v>243750</v>
      </c>
      <c r="AT156" s="33">
        <f t="shared" si="1476"/>
        <v>0</v>
      </c>
      <c r="AU156" s="33">
        <f t="shared" si="1476"/>
        <v>0</v>
      </c>
      <c r="AV156" s="47" t="e">
        <f t="shared" si="1476"/>
        <v>#DIV/0!</v>
      </c>
      <c r="AW156" s="47" t="e">
        <f t="shared" si="1476"/>
        <v>#DIV/0!</v>
      </c>
      <c r="AX156" s="47" t="e">
        <f t="shared" si="1476"/>
        <v>#DIV/0!</v>
      </c>
      <c r="AY156"/>
      <c r="AZ156"/>
      <c r="BA156" s="33">
        <f t="shared" ref="BA156:BS156" si="1477">SUBTOTAL(9,BA150:BA155)</f>
        <v>0</v>
      </c>
      <c r="BB156" s="33">
        <f t="shared" si="1477"/>
        <v>0</v>
      </c>
      <c r="BC156" s="33">
        <f t="shared" si="1477"/>
        <v>0</v>
      </c>
      <c r="BD156" s="33">
        <f t="shared" si="1477"/>
        <v>0</v>
      </c>
      <c r="BE156" s="33">
        <f t="shared" si="1477"/>
        <v>0</v>
      </c>
      <c r="BF156" s="33">
        <f t="shared" si="1477"/>
        <v>0</v>
      </c>
      <c r="BG156" s="33">
        <f t="shared" si="1477"/>
        <v>0</v>
      </c>
      <c r="BH156" s="33">
        <f t="shared" si="1477"/>
        <v>0</v>
      </c>
      <c r="BI156" s="33">
        <f t="shared" si="1477"/>
        <v>0</v>
      </c>
      <c r="BJ156" s="33">
        <f t="shared" si="1477"/>
        <v>0</v>
      </c>
      <c r="BK156" s="33">
        <f t="shared" si="1477"/>
        <v>0</v>
      </c>
      <c r="BL156" s="33">
        <f t="shared" si="1477"/>
        <v>0</v>
      </c>
      <c r="BM156" s="33">
        <f t="shared" si="1477"/>
        <v>0</v>
      </c>
      <c r="BN156" s="33">
        <f t="shared" si="1477"/>
        <v>0</v>
      </c>
      <c r="BO156" s="33">
        <f t="shared" si="1477"/>
        <v>0</v>
      </c>
      <c r="BP156" s="33">
        <f t="shared" si="1477"/>
        <v>0</v>
      </c>
      <c r="BQ156" s="47" t="e">
        <f t="shared" si="1477"/>
        <v>#DIV/0!</v>
      </c>
      <c r="BR156" s="47" t="e">
        <f t="shared" si="1477"/>
        <v>#DIV/0!</v>
      </c>
      <c r="BS156" s="47" t="e">
        <f t="shared" si="1477"/>
        <v>#DIV/0!</v>
      </c>
      <c r="BT156" s="33">
        <f t="shared" ref="BT156:CL156" si="1478">SUBTOTAL(9,BT150:BT155)</f>
        <v>0</v>
      </c>
      <c r="BU156" s="33">
        <f t="shared" si="1478"/>
        <v>0</v>
      </c>
      <c r="BV156" s="33">
        <f t="shared" si="1478"/>
        <v>0</v>
      </c>
      <c r="BW156" s="33">
        <f t="shared" si="1478"/>
        <v>0</v>
      </c>
      <c r="BX156" s="33">
        <f t="shared" si="1478"/>
        <v>0</v>
      </c>
      <c r="BY156" s="33">
        <f t="shared" si="1478"/>
        <v>0</v>
      </c>
      <c r="BZ156" s="33">
        <f t="shared" si="1478"/>
        <v>0</v>
      </c>
      <c r="CA156" s="33">
        <f t="shared" si="1478"/>
        <v>0</v>
      </c>
      <c r="CB156" s="33">
        <f t="shared" si="1478"/>
        <v>0</v>
      </c>
      <c r="CC156" s="33">
        <f t="shared" si="1478"/>
        <v>0</v>
      </c>
      <c r="CD156" s="33">
        <f t="shared" si="1478"/>
        <v>0</v>
      </c>
      <c r="CE156" s="33">
        <f t="shared" si="1478"/>
        <v>0</v>
      </c>
      <c r="CF156" s="33">
        <f t="shared" si="1478"/>
        <v>0</v>
      </c>
      <c r="CG156" s="33">
        <f t="shared" si="1478"/>
        <v>0</v>
      </c>
      <c r="CH156" s="33">
        <f t="shared" si="1478"/>
        <v>0</v>
      </c>
      <c r="CI156" s="33">
        <f t="shared" si="1478"/>
        <v>0</v>
      </c>
      <c r="CJ156" s="60" t="e">
        <f t="shared" si="1478"/>
        <v>#DIV/0!</v>
      </c>
      <c r="CK156" s="60" t="e">
        <f t="shared" si="1478"/>
        <v>#DIV/0!</v>
      </c>
      <c r="CL156" s="60" t="e">
        <f t="shared" si="1478"/>
        <v>#DIV/0!</v>
      </c>
      <c r="CM156" s="33">
        <f t="shared" ref="CM156:DE156" si="1479">SUBTOTAL(9,CM150:CM155)</f>
        <v>0</v>
      </c>
      <c r="CN156" s="33">
        <f t="shared" si="1479"/>
        <v>0</v>
      </c>
      <c r="CO156" s="33">
        <f t="shared" si="1479"/>
        <v>0</v>
      </c>
      <c r="CP156" s="33">
        <f t="shared" si="1479"/>
        <v>0</v>
      </c>
      <c r="CQ156" s="33">
        <f t="shared" si="1479"/>
        <v>0</v>
      </c>
      <c r="CR156" s="33">
        <f t="shared" si="1479"/>
        <v>0</v>
      </c>
      <c r="CS156" s="33">
        <f t="shared" si="1479"/>
        <v>0</v>
      </c>
      <c r="CT156" s="33">
        <f t="shared" si="1479"/>
        <v>0</v>
      </c>
      <c r="CU156" s="33">
        <f t="shared" si="1479"/>
        <v>0</v>
      </c>
      <c r="CV156" s="33">
        <f t="shared" si="1479"/>
        <v>0</v>
      </c>
      <c r="CW156" s="33">
        <f t="shared" si="1479"/>
        <v>0</v>
      </c>
      <c r="CX156" s="33">
        <f t="shared" si="1479"/>
        <v>0</v>
      </c>
      <c r="CY156" s="33">
        <f t="shared" si="1479"/>
        <v>0</v>
      </c>
      <c r="CZ156" s="33">
        <f t="shared" si="1479"/>
        <v>0</v>
      </c>
      <c r="DA156" s="33">
        <f t="shared" si="1479"/>
        <v>195022</v>
      </c>
      <c r="DB156" s="33">
        <f t="shared" si="1479"/>
        <v>130076</v>
      </c>
      <c r="DC156" s="60">
        <f t="shared" si="1479"/>
        <v>0</v>
      </c>
      <c r="DD156" s="60">
        <f t="shared" si="1479"/>
        <v>0</v>
      </c>
      <c r="DE156" s="60">
        <f t="shared" si="1479"/>
        <v>0</v>
      </c>
      <c r="DF156" s="33">
        <f t="shared" ref="DF156:DX156" si="1480">SUBTOTAL(9,DF150:DF155)</f>
        <v>0</v>
      </c>
      <c r="DG156" s="33">
        <f t="shared" si="1480"/>
        <v>0</v>
      </c>
      <c r="DH156" s="33">
        <f t="shared" si="1480"/>
        <v>0</v>
      </c>
      <c r="DI156" s="33">
        <f t="shared" si="1480"/>
        <v>0</v>
      </c>
      <c r="DJ156" s="33">
        <f t="shared" si="1480"/>
        <v>0</v>
      </c>
      <c r="DK156" s="33">
        <f t="shared" si="1480"/>
        <v>0</v>
      </c>
      <c r="DL156" s="33">
        <f t="shared" si="1480"/>
        <v>0</v>
      </c>
      <c r="DM156" s="33">
        <f t="shared" si="1480"/>
        <v>0</v>
      </c>
      <c r="DN156" s="33">
        <f t="shared" si="1480"/>
        <v>0</v>
      </c>
      <c r="DO156" s="33">
        <f t="shared" si="1480"/>
        <v>0</v>
      </c>
      <c r="DP156" s="33">
        <f t="shared" si="1480"/>
        <v>0</v>
      </c>
      <c r="DQ156" s="33">
        <f t="shared" si="1480"/>
        <v>0</v>
      </c>
      <c r="DR156" s="33">
        <f t="shared" si="1480"/>
        <v>0</v>
      </c>
      <c r="DS156" s="33">
        <f t="shared" si="1480"/>
        <v>0</v>
      </c>
      <c r="DT156" s="33">
        <f t="shared" si="1480"/>
        <v>0</v>
      </c>
      <c r="DU156" s="33">
        <f t="shared" si="1480"/>
        <v>0</v>
      </c>
      <c r="DV156" s="60" t="e">
        <f t="shared" si="1480"/>
        <v>#DIV/0!</v>
      </c>
      <c r="DW156" s="60" t="e">
        <f t="shared" si="1480"/>
        <v>#DIV/0!</v>
      </c>
      <c r="DX156" s="60" t="e">
        <f t="shared" si="1480"/>
        <v>#DIV/0!</v>
      </c>
      <c r="DY156" s="33">
        <f t="shared" ref="DY156:EQ156" si="1481">SUBTOTAL(9,DY150:DY155)</f>
        <v>0</v>
      </c>
      <c r="DZ156" s="33">
        <f t="shared" si="1481"/>
        <v>0</v>
      </c>
      <c r="EA156" s="33">
        <f t="shared" si="1481"/>
        <v>0</v>
      </c>
      <c r="EB156" s="33">
        <f t="shared" si="1481"/>
        <v>0</v>
      </c>
      <c r="EC156" s="33">
        <f t="shared" si="1481"/>
        <v>0</v>
      </c>
      <c r="ED156" s="33">
        <f t="shared" si="1481"/>
        <v>0</v>
      </c>
      <c r="EE156" s="33">
        <f t="shared" si="1481"/>
        <v>0</v>
      </c>
      <c r="EF156" s="33">
        <f t="shared" si="1481"/>
        <v>0</v>
      </c>
      <c r="EG156" s="33">
        <f t="shared" si="1481"/>
        <v>0</v>
      </c>
      <c r="EH156" s="33">
        <f t="shared" si="1481"/>
        <v>0</v>
      </c>
      <c r="EI156" s="33">
        <f t="shared" si="1481"/>
        <v>0</v>
      </c>
      <c r="EJ156" s="33">
        <f t="shared" si="1481"/>
        <v>0</v>
      </c>
      <c r="EK156" s="33">
        <f t="shared" si="1481"/>
        <v>0</v>
      </c>
      <c r="EL156" s="33">
        <f t="shared" si="1481"/>
        <v>0</v>
      </c>
      <c r="EM156" s="33">
        <f t="shared" si="1481"/>
        <v>0</v>
      </c>
      <c r="EN156" s="33">
        <f t="shared" si="1481"/>
        <v>0</v>
      </c>
      <c r="EO156" s="60" t="e">
        <f t="shared" si="1481"/>
        <v>#DIV/0!</v>
      </c>
      <c r="EP156" s="60" t="e">
        <f t="shared" si="1481"/>
        <v>#DIV/0!</v>
      </c>
      <c r="EQ156" s="60" t="e">
        <f t="shared" si="1481"/>
        <v>#DIV/0!</v>
      </c>
    </row>
    <row r="157" spans="1:147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40">
        <f>I157+P157</f>
        <v>15000</v>
      </c>
      <c r="I157" s="40">
        <f>K157+L157+M157+N157+O157</f>
        <v>0</v>
      </c>
      <c r="J157" s="5"/>
      <c r="K157" s="9"/>
      <c r="L157" s="9"/>
      <c r="M157" s="9"/>
      <c r="N157" s="9"/>
      <c r="O157" s="9"/>
      <c r="P157" s="40">
        <f>Q157+R157+S157</f>
        <v>15000</v>
      </c>
      <c r="Q157" s="9"/>
      <c r="R157" s="9">
        <v>15000</v>
      </c>
      <c r="S157" s="9"/>
      <c r="T157" s="68">
        <f>(L157+M157+N157)*-1</f>
        <v>0</v>
      </c>
      <c r="U157" s="68">
        <f>(Q157+R157)*-1</f>
        <v>-15000</v>
      </c>
      <c r="V157" s="9">
        <f t="shared" ref="V157:W161" si="1482">ROUND(T157*0.65,0)</f>
        <v>0</v>
      </c>
      <c r="W157" s="9">
        <f t="shared" si="1482"/>
        <v>-9750</v>
      </c>
      <c r="X157" s="9">
        <v>55392</v>
      </c>
      <c r="Y157" s="9">
        <v>29600</v>
      </c>
      <c r="Z157" s="73">
        <f t="shared" ref="Z157:Z161" si="1483">IF(T157=0,0,ROUND((T157+L157)/X157/12,2))</f>
        <v>0</v>
      </c>
      <c r="AA157" s="73">
        <f t="shared" ref="AA157:AA161" si="1484">IF(U157=0,0,ROUND((U157+Q157)/Y157/12,2))</f>
        <v>-0.04</v>
      </c>
      <c r="AB157" s="73">
        <f>Z157+AA157</f>
        <v>-0.04</v>
      </c>
      <c r="AC157" s="73">
        <f t="shared" ref="AC157:AC161" si="1485">ROUND(Z157*0.65,2)</f>
        <v>0</v>
      </c>
      <c r="AD157" s="73">
        <f t="shared" ref="AD157:AD161" si="1486">ROUND(AA157*0.65,2)</f>
        <v>-0.03</v>
      </c>
      <c r="AE157" s="46">
        <f>AC157+AD157</f>
        <v>-0.03</v>
      </c>
      <c r="AF157" s="40">
        <f>AG157+AN157</f>
        <v>0</v>
      </c>
      <c r="AG157" s="40">
        <f>AI157+AJ157+AK157+AL157+AM157</f>
        <v>0</v>
      </c>
      <c r="AH157" s="5"/>
      <c r="AI157" s="9"/>
      <c r="AJ157" s="9"/>
      <c r="AK157" s="9"/>
      <c r="AL157" s="9"/>
      <c r="AM157" s="9"/>
      <c r="AN157" s="40">
        <f>AO157+AP157+AQ157</f>
        <v>0</v>
      </c>
      <c r="AO157" s="9"/>
      <c r="AP157" s="9"/>
      <c r="AQ157" s="9"/>
      <c r="AR157" s="85">
        <f>((AL157+AK157+AJ157)-((V157)*-1))*-1</f>
        <v>0</v>
      </c>
      <c r="AS157" s="85">
        <f>((AO157+AP157)-((W157)*-1))*-1</f>
        <v>9750</v>
      </c>
      <c r="AT157" s="9"/>
      <c r="AU157" s="9"/>
      <c r="AV157" s="90" t="e">
        <f t="shared" ref="AV157:AV161" si="1487">ROUND((AY157/AT157/10)+(AC157),2)*-1</f>
        <v>#DIV/0!</v>
      </c>
      <c r="AW157" s="90" t="e">
        <f t="shared" ref="AW157:AW161" si="1488">ROUND((AZ157/AU157/10)+AD157,2)*-1</f>
        <v>#DIV/0!</v>
      </c>
      <c r="AX157" s="90" t="e">
        <f>AV157+AW157</f>
        <v>#DIV/0!</v>
      </c>
      <c r="AY157" s="92">
        <f t="shared" ref="AY157:AY161" si="1489">AK157+AL157</f>
        <v>0</v>
      </c>
      <c r="AZ157" s="92">
        <f t="shared" ref="AZ157:AZ161" si="1490">AP157</f>
        <v>0</v>
      </c>
      <c r="BA157" s="93">
        <f>BB157+BI157</f>
        <v>0</v>
      </c>
      <c r="BB157" s="93">
        <f>BD157+BE157+BF157+BG157+BH157</f>
        <v>0</v>
      </c>
      <c r="BC157" s="94"/>
      <c r="BD157" s="85"/>
      <c r="BE157" s="85"/>
      <c r="BF157" s="85"/>
      <c r="BG157" s="85"/>
      <c r="BH157" s="85"/>
      <c r="BI157" s="93">
        <f>BJ157+BK157+BL157</f>
        <v>0</v>
      </c>
      <c r="BJ157" s="85"/>
      <c r="BK157" s="85"/>
      <c r="BL157" s="85"/>
      <c r="BM157" s="85">
        <f t="shared" ref="BM157:BM161" si="1491">(BE157+BF157+BG157)-(AJ157+AK157+AL157)</f>
        <v>0</v>
      </c>
      <c r="BN157" s="85">
        <f t="shared" ref="BN157:BN161" si="1492">(BJ157+BK157)-(AO157+AP157)</f>
        <v>0</v>
      </c>
      <c r="BO157" s="9"/>
      <c r="BP157" s="9"/>
      <c r="BQ157" s="90" t="e">
        <f t="shared" ref="BQ157:BQ161" si="1493">ROUND(((BF157+BG157)-(AK157+AL157))/BO157/10,2)*-1</f>
        <v>#DIV/0!</v>
      </c>
      <c r="BR157" s="90" t="e">
        <f t="shared" ref="BR157:BR161" si="1494">ROUND(((BK157-AP157)/BP157/10),2)*-1</f>
        <v>#DIV/0!</v>
      </c>
      <c r="BS157" s="90" t="e">
        <f>BQ157+BR157</f>
        <v>#DIV/0!</v>
      </c>
      <c r="BT157" s="93">
        <f>BU157+CB157</f>
        <v>0</v>
      </c>
      <c r="BU157" s="93">
        <f>BW157+BX157+BY157+BZ157+CA157</f>
        <v>0</v>
      </c>
      <c r="BV157" s="94"/>
      <c r="BW157" s="85"/>
      <c r="BX157" s="85"/>
      <c r="BY157" s="85"/>
      <c r="BZ157" s="85"/>
      <c r="CA157" s="85"/>
      <c r="CB157" s="93">
        <f>CC157+CD157+CE157</f>
        <v>0</v>
      </c>
      <c r="CC157" s="85"/>
      <c r="CD157" s="85"/>
      <c r="CE157" s="85"/>
      <c r="CF157" s="85">
        <f t="shared" ref="CF157:CF161" si="1495">(BX157+BY157+BZ157)-(BE157+BF157+BG157)</f>
        <v>0</v>
      </c>
      <c r="CG157" s="85">
        <f t="shared" ref="CG157:CG161" si="1496">(CC157+CD157)-(BJ157+BK157)</f>
        <v>0</v>
      </c>
      <c r="CH157" s="9"/>
      <c r="CI157" s="9"/>
      <c r="CJ157" s="96" t="e">
        <f t="shared" ref="CJ157:CJ161" si="1497">ROUND(((BY157+BZ157)-(BF157+BG157))/CH157/10,2)*-1</f>
        <v>#DIV/0!</v>
      </c>
      <c r="CK157" s="96" t="e">
        <f t="shared" ref="CK157:CK161" si="1498">ROUND(((CD157-BK157)/CI157/10),2)*-1</f>
        <v>#DIV/0!</v>
      </c>
      <c r="CL157" s="96" t="e">
        <f>CJ157+CK157</f>
        <v>#DIV/0!</v>
      </c>
      <c r="CM157" s="93">
        <f>CN157+CU157</f>
        <v>0</v>
      </c>
      <c r="CN157" s="93">
        <f>CP157+CQ157+CR157+CS157+CT157</f>
        <v>0</v>
      </c>
      <c r="CO157" s="94"/>
      <c r="CP157" s="85"/>
      <c r="CQ157" s="85"/>
      <c r="CR157" s="85"/>
      <c r="CS157" s="85"/>
      <c r="CT157" s="85"/>
      <c r="CU157" s="93">
        <f>CV157+CW157+CX157</f>
        <v>0</v>
      </c>
      <c r="CV157" s="85"/>
      <c r="CW157" s="85"/>
      <c r="CX157" s="85"/>
      <c r="CY157" s="85">
        <f t="shared" ref="CY157:CY161" si="1499">(CQ157+CR157+CS157)-(BX157+BY157+BZ157)</f>
        <v>0</v>
      </c>
      <c r="CZ157" s="85">
        <f t="shared" ref="CZ157:CZ161" si="1500">(CV157+CW157)-(CC157+CD157)</f>
        <v>0</v>
      </c>
      <c r="DA157" s="9">
        <v>56067</v>
      </c>
      <c r="DB157" s="9">
        <v>27130</v>
      </c>
      <c r="DC157" s="96">
        <f t="shared" ref="DC157" si="1501">ROUND(((CR157+CS157)-(BY157+BZ157))/DA157/10,2)*-1</f>
        <v>0</v>
      </c>
      <c r="DD157" s="96">
        <f t="shared" ref="DD157" si="1502">ROUND(((CW157-CD157)/DB157/10),2)*-1</f>
        <v>0</v>
      </c>
      <c r="DE157" s="96">
        <f>DC157+DD157</f>
        <v>0</v>
      </c>
      <c r="DF157" s="93">
        <f>DG157+DN157</f>
        <v>0</v>
      </c>
      <c r="DG157" s="93">
        <f>DI157+DJ157+DK157+DL157+DM157</f>
        <v>0</v>
      </c>
      <c r="DH157" s="94"/>
      <c r="DI157" s="85"/>
      <c r="DJ157" s="85"/>
      <c r="DK157" s="85"/>
      <c r="DL157" s="85"/>
      <c r="DM157" s="85"/>
      <c r="DN157" s="93">
        <f t="shared" ref="DN157:DN161" si="1503">DO157+DP157+DQ157</f>
        <v>0</v>
      </c>
      <c r="DO157" s="85"/>
      <c r="DP157" s="85"/>
      <c r="DQ157" s="85"/>
      <c r="DR157" s="85">
        <f t="shared" ref="DR157:DR161" si="1504">(DJ157+DK157+DL157)-(CQ157+CR157+CS157)</f>
        <v>0</v>
      </c>
      <c r="DS157" s="85">
        <f t="shared" ref="DS157:DS161" si="1505">(DO157+DP157)-(CV157+CW157)</f>
        <v>0</v>
      </c>
      <c r="DT157" s="9"/>
      <c r="DU157" s="9"/>
      <c r="DV157" s="96" t="e">
        <f t="shared" ref="DV157" si="1506">ROUND(((DK157+DL157)-(CR157+CS157))/DT157/10,2)*-1</f>
        <v>#DIV/0!</v>
      </c>
      <c r="DW157" s="96" t="e">
        <f t="shared" ref="DW157" si="1507">ROUND(((DP157-CW157)/DU157/10),2)*-1</f>
        <v>#DIV/0!</v>
      </c>
      <c r="DX157" s="96" t="e">
        <f>DV157+DW157</f>
        <v>#DIV/0!</v>
      </c>
      <c r="DY157" s="93">
        <f>DZ157+EG157</f>
        <v>0</v>
      </c>
      <c r="DZ157" s="93">
        <f>EB157+EC157+ED157+EE157+EF157</f>
        <v>0</v>
      </c>
      <c r="EA157" s="94"/>
      <c r="EB157" s="85"/>
      <c r="EC157" s="85"/>
      <c r="ED157" s="85"/>
      <c r="EE157" s="85"/>
      <c r="EF157" s="85"/>
      <c r="EG157" s="93">
        <f>EH157+EI157+EJ157</f>
        <v>0</v>
      </c>
      <c r="EH157" s="85"/>
      <c r="EI157" s="85"/>
      <c r="EJ157" s="85"/>
      <c r="EK157" s="85">
        <f t="shared" ref="EK157:EK161" si="1508">(EC157+ED157+EE157)-(DJ157+DK157+DL157)</f>
        <v>0</v>
      </c>
      <c r="EL157" s="85">
        <f t="shared" ref="EL157:EL161" si="1509">(EH157+EI157)-(DO157+DP157)</f>
        <v>0</v>
      </c>
      <c r="EM157" s="9"/>
      <c r="EN157" s="9"/>
      <c r="EO157" s="96" t="e">
        <f t="shared" ref="EO157" si="1510">ROUND(((ED157+EE157)-(DK157+DL157))/EM157/10,2)*-1</f>
        <v>#DIV/0!</v>
      </c>
      <c r="EP157" s="96" t="e">
        <f t="shared" ref="EP157" si="1511">ROUND(((EI157-DP157)/EN157/10),2)*-1</f>
        <v>#DIV/0!</v>
      </c>
      <c r="EQ157" s="96" t="e">
        <f>EO157+EP157</f>
        <v>#DIV/0!</v>
      </c>
    </row>
    <row r="158" spans="1:147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19">
        <v>3122</v>
      </c>
      <c r="F158" s="19" t="s">
        <v>109</v>
      </c>
      <c r="G158" s="19" t="s">
        <v>95</v>
      </c>
      <c r="H158" s="40">
        <f>I158+P158</f>
        <v>0</v>
      </c>
      <c r="I158" s="40">
        <f>K158+L158+M158+N158+O158</f>
        <v>0</v>
      </c>
      <c r="J158" s="5"/>
      <c r="K158" s="9"/>
      <c r="L158" s="9"/>
      <c r="M158" s="9"/>
      <c r="N158" s="9"/>
      <c r="O158" s="9"/>
      <c r="P158" s="40">
        <f>Q158+R158+S158</f>
        <v>0</v>
      </c>
      <c r="Q158" s="9"/>
      <c r="R158" s="9"/>
      <c r="S158" s="9"/>
      <c r="T158" s="68">
        <f>(L158+M158+N158)*-1</f>
        <v>0</v>
      </c>
      <c r="U158" s="68">
        <f>(Q158+R158)*-1</f>
        <v>0</v>
      </c>
      <c r="V158" s="9">
        <f t="shared" si="1482"/>
        <v>0</v>
      </c>
      <c r="W158" s="9">
        <f t="shared" si="1482"/>
        <v>0</v>
      </c>
      <c r="X158" s="45" t="s">
        <v>219</v>
      </c>
      <c r="Y158" s="45" t="s">
        <v>219</v>
      </c>
      <c r="Z158" s="73">
        <f t="shared" si="1483"/>
        <v>0</v>
      </c>
      <c r="AA158" s="73">
        <f t="shared" si="1484"/>
        <v>0</v>
      </c>
      <c r="AB158" s="73">
        <f>Z158+AA158</f>
        <v>0</v>
      </c>
      <c r="AC158" s="73">
        <f t="shared" si="1485"/>
        <v>0</v>
      </c>
      <c r="AD158" s="73">
        <f t="shared" si="1486"/>
        <v>0</v>
      </c>
      <c r="AE158" s="46">
        <f>AC158+AD158</f>
        <v>0</v>
      </c>
      <c r="AF158" s="40">
        <f>AG158+AN158</f>
        <v>0</v>
      </c>
      <c r="AG158" s="40">
        <f>AI158+AJ158+AK158+AL158+AM158</f>
        <v>0</v>
      </c>
      <c r="AH158" s="5"/>
      <c r="AI158" s="9"/>
      <c r="AJ158" s="9"/>
      <c r="AK158" s="9"/>
      <c r="AL158" s="9"/>
      <c r="AM158" s="9"/>
      <c r="AN158" s="40">
        <f>AO158+AP158+AQ158</f>
        <v>0</v>
      </c>
      <c r="AO158" s="9"/>
      <c r="AP158" s="9"/>
      <c r="AQ158" s="9"/>
      <c r="AR158" s="85">
        <f>((AL158+AK158+AJ158)-((V158)*-1))*-1</f>
        <v>0</v>
      </c>
      <c r="AS158" s="85">
        <f>((AO158+AP158)-((W158)*-1))*-1</f>
        <v>0</v>
      </c>
      <c r="AT158" s="45" t="s">
        <v>219</v>
      </c>
      <c r="AU158" s="45" t="s">
        <v>219</v>
      </c>
      <c r="AV158" s="90">
        <v>0</v>
      </c>
      <c r="AW158" s="90">
        <v>0</v>
      </c>
      <c r="AX158" s="90">
        <f>AV158+AW158</f>
        <v>0</v>
      </c>
      <c r="AY158" s="92">
        <f t="shared" si="1489"/>
        <v>0</v>
      </c>
      <c r="AZ158" s="92">
        <f t="shared" si="1490"/>
        <v>0</v>
      </c>
      <c r="BA158" s="93">
        <f>BB158+BI158</f>
        <v>0</v>
      </c>
      <c r="BB158" s="93">
        <f>BD158+BE158+BF158+BG158+BH158</f>
        <v>0</v>
      </c>
      <c r="BC158" s="94"/>
      <c r="BD158" s="85"/>
      <c r="BE158" s="85"/>
      <c r="BF158" s="85"/>
      <c r="BG158" s="85"/>
      <c r="BH158" s="85"/>
      <c r="BI158" s="93">
        <f>BJ158+BK158+BL158</f>
        <v>0</v>
      </c>
      <c r="BJ158" s="85"/>
      <c r="BK158" s="85"/>
      <c r="BL158" s="85"/>
      <c r="BM158" s="85">
        <f t="shared" si="1491"/>
        <v>0</v>
      </c>
      <c r="BN158" s="85">
        <f t="shared" si="1492"/>
        <v>0</v>
      </c>
      <c r="BO158" s="45" t="s">
        <v>219</v>
      </c>
      <c r="BP158" s="45" t="s">
        <v>219</v>
      </c>
      <c r="BQ158" s="90">
        <v>0</v>
      </c>
      <c r="BR158" s="90">
        <v>0</v>
      </c>
      <c r="BS158" s="90">
        <f>BQ158+BR158</f>
        <v>0</v>
      </c>
      <c r="BT158" s="93">
        <f>BU158+CB158</f>
        <v>0</v>
      </c>
      <c r="BU158" s="93">
        <f>BW158+BX158+BY158+BZ158+CA158</f>
        <v>0</v>
      </c>
      <c r="BV158" s="94"/>
      <c r="BW158" s="85"/>
      <c r="BX158" s="85"/>
      <c r="BY158" s="85"/>
      <c r="BZ158" s="85"/>
      <c r="CA158" s="85"/>
      <c r="CB158" s="93">
        <f>CC158+CD158+CE158</f>
        <v>0</v>
      </c>
      <c r="CC158" s="85"/>
      <c r="CD158" s="85"/>
      <c r="CE158" s="85"/>
      <c r="CF158" s="85">
        <f t="shared" si="1495"/>
        <v>0</v>
      </c>
      <c r="CG158" s="85">
        <f t="shared" si="1496"/>
        <v>0</v>
      </c>
      <c r="CH158" s="45" t="s">
        <v>219</v>
      </c>
      <c r="CI158" s="45" t="s">
        <v>219</v>
      </c>
      <c r="CJ158" s="96">
        <v>0</v>
      </c>
      <c r="CK158" s="96">
        <v>0</v>
      </c>
      <c r="CL158" s="96">
        <f>CJ158+CK158</f>
        <v>0</v>
      </c>
      <c r="CM158" s="93">
        <f>CN158+CU158</f>
        <v>0</v>
      </c>
      <c r="CN158" s="93">
        <f>CP158+CQ158+CR158+CS158+CT158</f>
        <v>0</v>
      </c>
      <c r="CO158" s="94"/>
      <c r="CP158" s="85"/>
      <c r="CQ158" s="85"/>
      <c r="CR158" s="85"/>
      <c r="CS158" s="85"/>
      <c r="CT158" s="85"/>
      <c r="CU158" s="93">
        <f>CV158+CW158+CX158</f>
        <v>0</v>
      </c>
      <c r="CV158" s="85"/>
      <c r="CW158" s="85"/>
      <c r="CX158" s="85"/>
      <c r="CY158" s="85">
        <f t="shared" si="1499"/>
        <v>0</v>
      </c>
      <c r="CZ158" s="85">
        <f t="shared" si="1500"/>
        <v>0</v>
      </c>
      <c r="DA158" s="45" t="s">
        <v>219</v>
      </c>
      <c r="DB158" s="45" t="s">
        <v>219</v>
      </c>
      <c r="DC158" s="96">
        <v>0</v>
      </c>
      <c r="DD158" s="96">
        <v>0</v>
      </c>
      <c r="DE158" s="96">
        <f>DC158+DD158</f>
        <v>0</v>
      </c>
      <c r="DF158" s="93">
        <f>DG158+DN158</f>
        <v>0</v>
      </c>
      <c r="DG158" s="93">
        <f>DI158+DJ158+DK158+DL158+DM158</f>
        <v>0</v>
      </c>
      <c r="DH158" s="94"/>
      <c r="DI158" s="85"/>
      <c r="DJ158" s="85"/>
      <c r="DK158" s="85"/>
      <c r="DL158" s="85"/>
      <c r="DM158" s="85"/>
      <c r="DN158" s="93">
        <f t="shared" si="1503"/>
        <v>0</v>
      </c>
      <c r="DO158" s="85"/>
      <c r="DP158" s="85"/>
      <c r="DQ158" s="85"/>
      <c r="DR158" s="85">
        <f t="shared" si="1504"/>
        <v>0</v>
      </c>
      <c r="DS158" s="85">
        <f t="shared" si="1505"/>
        <v>0</v>
      </c>
      <c r="DT158" s="45" t="s">
        <v>219</v>
      </c>
      <c r="DU158" s="45" t="s">
        <v>219</v>
      </c>
      <c r="DV158" s="96">
        <v>0</v>
      </c>
      <c r="DW158" s="96">
        <v>0</v>
      </c>
      <c r="DX158" s="96">
        <f>DV158+DW158</f>
        <v>0</v>
      </c>
      <c r="DY158" s="93">
        <f>DZ158+EG158</f>
        <v>0</v>
      </c>
      <c r="DZ158" s="93">
        <f>EB158+EC158+ED158+EE158+EF158</f>
        <v>0</v>
      </c>
      <c r="EA158" s="94"/>
      <c r="EB158" s="85"/>
      <c r="EC158" s="85"/>
      <c r="ED158" s="85"/>
      <c r="EE158" s="85"/>
      <c r="EF158" s="85"/>
      <c r="EG158" s="93">
        <f>EH158+EI158+EJ158</f>
        <v>0</v>
      </c>
      <c r="EH158" s="85"/>
      <c r="EI158" s="85"/>
      <c r="EJ158" s="85"/>
      <c r="EK158" s="85">
        <f t="shared" si="1508"/>
        <v>0</v>
      </c>
      <c r="EL158" s="85">
        <f t="shared" si="1509"/>
        <v>0</v>
      </c>
      <c r="EM158" s="45" t="s">
        <v>219</v>
      </c>
      <c r="EN158" s="45" t="s">
        <v>219</v>
      </c>
      <c r="EO158" s="96">
        <v>0</v>
      </c>
      <c r="EP158" s="96">
        <v>0</v>
      </c>
      <c r="EQ158" s="96">
        <f>EO158+EP158</f>
        <v>0</v>
      </c>
    </row>
    <row r="159" spans="1:147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2">
        <v>3141</v>
      </c>
      <c r="F159" s="2" t="s">
        <v>20</v>
      </c>
      <c r="G159" s="7" t="s">
        <v>95</v>
      </c>
      <c r="H159" s="40">
        <f>I159+P159</f>
        <v>0</v>
      </c>
      <c r="I159" s="40">
        <f>K159+L159+M159+N159+O159</f>
        <v>0</v>
      </c>
      <c r="J159" s="5"/>
      <c r="K159" s="9"/>
      <c r="L159" s="9"/>
      <c r="M159" s="9"/>
      <c r="N159" s="9"/>
      <c r="O159" s="9"/>
      <c r="P159" s="40">
        <f>Q159+R159+S159</f>
        <v>0</v>
      </c>
      <c r="Q159" s="9"/>
      <c r="R159" s="9"/>
      <c r="S159" s="9"/>
      <c r="T159" s="68">
        <f>(L159+M159+N159)*-1</f>
        <v>0</v>
      </c>
      <c r="U159" s="68">
        <f>(Q159+R159)*-1</f>
        <v>0</v>
      </c>
      <c r="V159" s="9">
        <f t="shared" si="1482"/>
        <v>0</v>
      </c>
      <c r="W159" s="9">
        <f t="shared" si="1482"/>
        <v>0</v>
      </c>
      <c r="X159" s="45" t="s">
        <v>219</v>
      </c>
      <c r="Y159" s="9">
        <v>25931</v>
      </c>
      <c r="Z159" s="73">
        <f t="shared" si="1483"/>
        <v>0</v>
      </c>
      <c r="AA159" s="73">
        <f t="shared" si="1484"/>
        <v>0</v>
      </c>
      <c r="AB159" s="73">
        <f>Z159+AA159</f>
        <v>0</v>
      </c>
      <c r="AC159" s="73">
        <f t="shared" si="1485"/>
        <v>0</v>
      </c>
      <c r="AD159" s="73">
        <f t="shared" si="1486"/>
        <v>0</v>
      </c>
      <c r="AE159" s="46">
        <f>AC159+AD159</f>
        <v>0</v>
      </c>
      <c r="AF159" s="40">
        <f>AG159+AN159</f>
        <v>0</v>
      </c>
      <c r="AG159" s="40">
        <f>AI159+AJ159+AK159+AL159+AM159</f>
        <v>0</v>
      </c>
      <c r="AH159" s="5"/>
      <c r="AI159" s="9"/>
      <c r="AJ159" s="9"/>
      <c r="AK159" s="9"/>
      <c r="AL159" s="9"/>
      <c r="AM159" s="9"/>
      <c r="AN159" s="40">
        <f>AO159+AP159+AQ159</f>
        <v>0</v>
      </c>
      <c r="AO159" s="9"/>
      <c r="AP159" s="9"/>
      <c r="AQ159" s="9"/>
      <c r="AR159" s="85">
        <f>((AL159+AK159+AJ159)-((V159)*-1))*-1</f>
        <v>0</v>
      </c>
      <c r="AS159" s="85">
        <f>((AO159+AP159)-((W159)*-1))*-1</f>
        <v>0</v>
      </c>
      <c r="AT159" s="45" t="s">
        <v>219</v>
      </c>
      <c r="AU159" s="9"/>
      <c r="AV159" s="90">
        <v>0</v>
      </c>
      <c r="AW159" s="90" t="e">
        <f t="shared" si="1488"/>
        <v>#DIV/0!</v>
      </c>
      <c r="AX159" s="90" t="e">
        <f>AV159+AW159</f>
        <v>#DIV/0!</v>
      </c>
      <c r="AY159" s="92">
        <f t="shared" si="1489"/>
        <v>0</v>
      </c>
      <c r="AZ159" s="92">
        <f t="shared" si="1490"/>
        <v>0</v>
      </c>
      <c r="BA159" s="93">
        <f>BB159+BI159</f>
        <v>0</v>
      </c>
      <c r="BB159" s="93">
        <f>BD159+BE159+BF159+BG159+BH159</f>
        <v>0</v>
      </c>
      <c r="BC159" s="94"/>
      <c r="BD159" s="85"/>
      <c r="BE159" s="85"/>
      <c r="BF159" s="85"/>
      <c r="BG159" s="85"/>
      <c r="BH159" s="85"/>
      <c r="BI159" s="93">
        <f>BJ159+BK159+BL159</f>
        <v>0</v>
      </c>
      <c r="BJ159" s="85"/>
      <c r="BK159" s="85"/>
      <c r="BL159" s="85"/>
      <c r="BM159" s="85">
        <f t="shared" si="1491"/>
        <v>0</v>
      </c>
      <c r="BN159" s="85">
        <f t="shared" si="1492"/>
        <v>0</v>
      </c>
      <c r="BO159" s="45" t="s">
        <v>219</v>
      </c>
      <c r="BP159" s="9"/>
      <c r="BQ159" s="90">
        <v>0</v>
      </c>
      <c r="BR159" s="90" t="e">
        <f t="shared" si="1494"/>
        <v>#DIV/0!</v>
      </c>
      <c r="BS159" s="90" t="e">
        <f>BQ159+BR159</f>
        <v>#DIV/0!</v>
      </c>
      <c r="BT159" s="93">
        <f>BU159+CB159</f>
        <v>0</v>
      </c>
      <c r="BU159" s="93">
        <f>BW159+BX159+BY159+BZ159+CA159</f>
        <v>0</v>
      </c>
      <c r="BV159" s="94"/>
      <c r="BW159" s="85"/>
      <c r="BX159" s="85"/>
      <c r="BY159" s="85"/>
      <c r="BZ159" s="85"/>
      <c r="CA159" s="85"/>
      <c r="CB159" s="93">
        <f>CC159+CD159+CE159</f>
        <v>0</v>
      </c>
      <c r="CC159" s="85"/>
      <c r="CD159" s="85"/>
      <c r="CE159" s="85"/>
      <c r="CF159" s="85">
        <f t="shared" si="1495"/>
        <v>0</v>
      </c>
      <c r="CG159" s="85">
        <f t="shared" si="1496"/>
        <v>0</v>
      </c>
      <c r="CH159" s="45" t="s">
        <v>219</v>
      </c>
      <c r="CI159" s="9"/>
      <c r="CJ159" s="96">
        <v>0</v>
      </c>
      <c r="CK159" s="96" t="e">
        <f t="shared" si="1498"/>
        <v>#DIV/0!</v>
      </c>
      <c r="CL159" s="96" t="e">
        <f>CJ159+CK159</f>
        <v>#DIV/0!</v>
      </c>
      <c r="CM159" s="93">
        <f>CN159+CU159</f>
        <v>0</v>
      </c>
      <c r="CN159" s="93">
        <f>CP159+CQ159+CR159+CS159+CT159</f>
        <v>0</v>
      </c>
      <c r="CO159" s="94"/>
      <c r="CP159" s="85"/>
      <c r="CQ159" s="85"/>
      <c r="CR159" s="85"/>
      <c r="CS159" s="85"/>
      <c r="CT159" s="85"/>
      <c r="CU159" s="93">
        <f>CV159+CW159+CX159</f>
        <v>0</v>
      </c>
      <c r="CV159" s="85"/>
      <c r="CW159" s="85"/>
      <c r="CX159" s="85"/>
      <c r="CY159" s="85">
        <f t="shared" si="1499"/>
        <v>0</v>
      </c>
      <c r="CZ159" s="85">
        <f t="shared" si="1500"/>
        <v>0</v>
      </c>
      <c r="DA159" s="45" t="s">
        <v>219</v>
      </c>
      <c r="DB159" s="9">
        <v>26460</v>
      </c>
      <c r="DC159" s="96">
        <v>0</v>
      </c>
      <c r="DD159" s="96">
        <f t="shared" ref="DD159:DD161" si="1512">ROUND(((CW159-CD159)/DB159/10),2)*-1</f>
        <v>0</v>
      </c>
      <c r="DE159" s="96">
        <f>DC159+DD159</f>
        <v>0</v>
      </c>
      <c r="DF159" s="93">
        <f>DG159+DN159</f>
        <v>0</v>
      </c>
      <c r="DG159" s="93">
        <f>DI159+DJ159+DK159+DL159+DM159</f>
        <v>0</v>
      </c>
      <c r="DH159" s="94"/>
      <c r="DI159" s="85"/>
      <c r="DJ159" s="85"/>
      <c r="DK159" s="85"/>
      <c r="DL159" s="85"/>
      <c r="DM159" s="85"/>
      <c r="DN159" s="93">
        <f t="shared" si="1503"/>
        <v>0</v>
      </c>
      <c r="DO159" s="85"/>
      <c r="DP159" s="85"/>
      <c r="DQ159" s="85"/>
      <c r="DR159" s="85">
        <f t="shared" si="1504"/>
        <v>0</v>
      </c>
      <c r="DS159" s="85">
        <f t="shared" si="1505"/>
        <v>0</v>
      </c>
      <c r="DT159" s="45" t="s">
        <v>219</v>
      </c>
      <c r="DU159" s="9"/>
      <c r="DV159" s="96">
        <v>0</v>
      </c>
      <c r="DW159" s="96" t="e">
        <f t="shared" ref="DW159:DW161" si="1513">ROUND(((DP159-CW159)/DU159/10),2)*-1</f>
        <v>#DIV/0!</v>
      </c>
      <c r="DX159" s="96" t="e">
        <f>DV159+DW159</f>
        <v>#DIV/0!</v>
      </c>
      <c r="DY159" s="93">
        <f>DZ159+EG159</f>
        <v>0</v>
      </c>
      <c r="DZ159" s="93">
        <f>EB159+EC159+ED159+EE159+EF159</f>
        <v>0</v>
      </c>
      <c r="EA159" s="94"/>
      <c r="EB159" s="85"/>
      <c r="EC159" s="85"/>
      <c r="ED159" s="85"/>
      <c r="EE159" s="85"/>
      <c r="EF159" s="85"/>
      <c r="EG159" s="93">
        <f>EH159+EI159+EJ159</f>
        <v>0</v>
      </c>
      <c r="EH159" s="85"/>
      <c r="EI159" s="85"/>
      <c r="EJ159" s="85"/>
      <c r="EK159" s="85">
        <f t="shared" si="1508"/>
        <v>0</v>
      </c>
      <c r="EL159" s="85">
        <f t="shared" si="1509"/>
        <v>0</v>
      </c>
      <c r="EM159" s="45" t="s">
        <v>219</v>
      </c>
      <c r="EN159" s="9"/>
      <c r="EO159" s="96">
        <v>0</v>
      </c>
      <c r="EP159" s="96" t="e">
        <f t="shared" ref="EP159:EP161" si="1514">ROUND(((EI159-DP159)/EN159/10),2)*-1</f>
        <v>#DIV/0!</v>
      </c>
      <c r="EQ159" s="96" t="e">
        <f>EO159+EP159</f>
        <v>#DIV/0!</v>
      </c>
    </row>
    <row r="160" spans="1:147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95</v>
      </c>
      <c r="H160" s="40">
        <f>I160+P160</f>
        <v>0</v>
      </c>
      <c r="I160" s="40">
        <f>K160+L160+M160+N160+O160</f>
        <v>0</v>
      </c>
      <c r="J160" s="5"/>
      <c r="K160" s="9"/>
      <c r="L160" s="9"/>
      <c r="M160" s="9"/>
      <c r="N160" s="9"/>
      <c r="O160" s="9"/>
      <c r="P160" s="40">
        <f>Q160+R160+S160</f>
        <v>0</v>
      </c>
      <c r="Q160" s="9"/>
      <c r="R160" s="9"/>
      <c r="S160" s="9"/>
      <c r="T160" s="68">
        <f>(L160+M160+N160)*-1</f>
        <v>0</v>
      </c>
      <c r="U160" s="68">
        <f>(Q160+R160)*-1</f>
        <v>0</v>
      </c>
      <c r="V160" s="9">
        <f t="shared" si="1482"/>
        <v>0</v>
      </c>
      <c r="W160" s="9">
        <f t="shared" si="1482"/>
        <v>0</v>
      </c>
      <c r="X160" s="45" t="s">
        <v>219</v>
      </c>
      <c r="Y160" s="9">
        <v>25931</v>
      </c>
      <c r="Z160" s="73">
        <f t="shared" si="1483"/>
        <v>0</v>
      </c>
      <c r="AA160" s="73">
        <f t="shared" si="1484"/>
        <v>0</v>
      </c>
      <c r="AB160" s="73">
        <f>Z160+AA160</f>
        <v>0</v>
      </c>
      <c r="AC160" s="73">
        <f t="shared" si="1485"/>
        <v>0</v>
      </c>
      <c r="AD160" s="73">
        <f t="shared" si="1486"/>
        <v>0</v>
      </c>
      <c r="AE160" s="46">
        <f>AC160+AD160</f>
        <v>0</v>
      </c>
      <c r="AF160" s="40">
        <f>AG160+AN160</f>
        <v>0</v>
      </c>
      <c r="AG160" s="40">
        <f>AI160+AJ160+AK160+AL160+AM160</f>
        <v>0</v>
      </c>
      <c r="AH160" s="5"/>
      <c r="AI160" s="9"/>
      <c r="AJ160" s="9"/>
      <c r="AK160" s="9"/>
      <c r="AL160" s="9"/>
      <c r="AM160" s="9"/>
      <c r="AN160" s="40">
        <f>AO160+AP160+AQ160</f>
        <v>0</v>
      </c>
      <c r="AO160" s="9"/>
      <c r="AP160" s="9"/>
      <c r="AQ160" s="9"/>
      <c r="AR160" s="85">
        <f>((AL160+AK160+AJ160)-((V160)*-1))*-1</f>
        <v>0</v>
      </c>
      <c r="AS160" s="85">
        <f>((AO160+AP160)-((W160)*-1))*-1</f>
        <v>0</v>
      </c>
      <c r="AT160" s="45" t="s">
        <v>219</v>
      </c>
      <c r="AU160" s="9"/>
      <c r="AV160" s="90">
        <v>0</v>
      </c>
      <c r="AW160" s="90" t="e">
        <f t="shared" si="1488"/>
        <v>#DIV/0!</v>
      </c>
      <c r="AX160" s="90" t="e">
        <f>AV160+AW160</f>
        <v>#DIV/0!</v>
      </c>
      <c r="AY160" s="92">
        <f t="shared" si="1489"/>
        <v>0</v>
      </c>
      <c r="AZ160" s="92">
        <f t="shared" si="1490"/>
        <v>0</v>
      </c>
      <c r="BA160" s="93">
        <f>BB160+BI160</f>
        <v>0</v>
      </c>
      <c r="BB160" s="93">
        <f>BD160+BE160+BF160+BG160+BH160</f>
        <v>0</v>
      </c>
      <c r="BC160" s="94"/>
      <c r="BD160" s="85"/>
      <c r="BE160" s="85"/>
      <c r="BF160" s="85"/>
      <c r="BG160" s="85"/>
      <c r="BH160" s="85"/>
      <c r="BI160" s="93">
        <f>BJ160+BK160+BL160</f>
        <v>0</v>
      </c>
      <c r="BJ160" s="85"/>
      <c r="BK160" s="85"/>
      <c r="BL160" s="85"/>
      <c r="BM160" s="85">
        <f t="shared" si="1491"/>
        <v>0</v>
      </c>
      <c r="BN160" s="85">
        <f t="shared" si="1492"/>
        <v>0</v>
      </c>
      <c r="BO160" s="45" t="s">
        <v>219</v>
      </c>
      <c r="BP160" s="9"/>
      <c r="BQ160" s="90">
        <v>0</v>
      </c>
      <c r="BR160" s="90" t="e">
        <f t="shared" si="1494"/>
        <v>#DIV/0!</v>
      </c>
      <c r="BS160" s="90" t="e">
        <f>BQ160+BR160</f>
        <v>#DIV/0!</v>
      </c>
      <c r="BT160" s="93">
        <f>BU160+CB160</f>
        <v>0</v>
      </c>
      <c r="BU160" s="93">
        <f>BW160+BX160+BY160+BZ160+CA160</f>
        <v>0</v>
      </c>
      <c r="BV160" s="94"/>
      <c r="BW160" s="85"/>
      <c r="BX160" s="85"/>
      <c r="BY160" s="85"/>
      <c r="BZ160" s="85"/>
      <c r="CA160" s="85"/>
      <c r="CB160" s="93">
        <f>CC160+CD160+CE160</f>
        <v>0</v>
      </c>
      <c r="CC160" s="85"/>
      <c r="CD160" s="85"/>
      <c r="CE160" s="85"/>
      <c r="CF160" s="85">
        <f t="shared" si="1495"/>
        <v>0</v>
      </c>
      <c r="CG160" s="85">
        <f t="shared" si="1496"/>
        <v>0</v>
      </c>
      <c r="CH160" s="45" t="s">
        <v>219</v>
      </c>
      <c r="CI160" s="9"/>
      <c r="CJ160" s="96">
        <v>0</v>
      </c>
      <c r="CK160" s="96" t="e">
        <f t="shared" si="1498"/>
        <v>#DIV/0!</v>
      </c>
      <c r="CL160" s="96" t="e">
        <f>CJ160+CK160</f>
        <v>#DIV/0!</v>
      </c>
      <c r="CM160" s="93">
        <f>CN160+CU160</f>
        <v>0</v>
      </c>
      <c r="CN160" s="93">
        <f>CP160+CQ160+CR160+CS160+CT160</f>
        <v>0</v>
      </c>
      <c r="CO160" s="94"/>
      <c r="CP160" s="85"/>
      <c r="CQ160" s="85"/>
      <c r="CR160" s="85"/>
      <c r="CS160" s="85"/>
      <c r="CT160" s="85"/>
      <c r="CU160" s="93">
        <f>CV160+CW160+CX160</f>
        <v>0</v>
      </c>
      <c r="CV160" s="85"/>
      <c r="CW160" s="85"/>
      <c r="CX160" s="85"/>
      <c r="CY160" s="85">
        <f t="shared" si="1499"/>
        <v>0</v>
      </c>
      <c r="CZ160" s="85">
        <f t="shared" si="1500"/>
        <v>0</v>
      </c>
      <c r="DA160" s="45" t="s">
        <v>219</v>
      </c>
      <c r="DB160" s="9">
        <v>26460</v>
      </c>
      <c r="DC160" s="96">
        <v>0</v>
      </c>
      <c r="DD160" s="96">
        <f t="shared" si="1512"/>
        <v>0</v>
      </c>
      <c r="DE160" s="96">
        <f>DC160+DD160</f>
        <v>0</v>
      </c>
      <c r="DF160" s="93">
        <f>DG160+DN160</f>
        <v>0</v>
      </c>
      <c r="DG160" s="93">
        <f>DI160+DJ160+DK160+DL160+DM160</f>
        <v>0</v>
      </c>
      <c r="DH160" s="94"/>
      <c r="DI160" s="85"/>
      <c r="DJ160" s="85"/>
      <c r="DK160" s="85"/>
      <c r="DL160" s="85"/>
      <c r="DM160" s="85"/>
      <c r="DN160" s="93">
        <f t="shared" si="1503"/>
        <v>0</v>
      </c>
      <c r="DO160" s="85"/>
      <c r="DP160" s="85"/>
      <c r="DQ160" s="85"/>
      <c r="DR160" s="85">
        <f t="shared" si="1504"/>
        <v>0</v>
      </c>
      <c r="DS160" s="85">
        <f t="shared" si="1505"/>
        <v>0</v>
      </c>
      <c r="DT160" s="45" t="s">
        <v>219</v>
      </c>
      <c r="DU160" s="9"/>
      <c r="DV160" s="96">
        <v>0</v>
      </c>
      <c r="DW160" s="96" t="e">
        <f t="shared" si="1513"/>
        <v>#DIV/0!</v>
      </c>
      <c r="DX160" s="96" t="e">
        <f>DV160+DW160</f>
        <v>#DIV/0!</v>
      </c>
      <c r="DY160" s="93">
        <f>DZ160+EG160</f>
        <v>0</v>
      </c>
      <c r="DZ160" s="93">
        <f>EB160+EC160+ED160+EE160+EF160</f>
        <v>0</v>
      </c>
      <c r="EA160" s="94"/>
      <c r="EB160" s="85"/>
      <c r="EC160" s="85"/>
      <c r="ED160" s="85"/>
      <c r="EE160" s="85"/>
      <c r="EF160" s="85"/>
      <c r="EG160" s="93">
        <f>EH160+EI160+EJ160</f>
        <v>0</v>
      </c>
      <c r="EH160" s="85"/>
      <c r="EI160" s="85"/>
      <c r="EJ160" s="85"/>
      <c r="EK160" s="85">
        <f t="shared" si="1508"/>
        <v>0</v>
      </c>
      <c r="EL160" s="85">
        <f t="shared" si="1509"/>
        <v>0</v>
      </c>
      <c r="EM160" s="45" t="s">
        <v>219</v>
      </c>
      <c r="EN160" s="9"/>
      <c r="EO160" s="96">
        <v>0</v>
      </c>
      <c r="EP160" s="96" t="e">
        <f t="shared" si="1514"/>
        <v>#DIV/0!</v>
      </c>
      <c r="EQ160" s="96" t="e">
        <f>EO160+EP160</f>
        <v>#DIV/0!</v>
      </c>
    </row>
    <row r="161" spans="1:147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3147</v>
      </c>
      <c r="F161" s="2" t="s">
        <v>27</v>
      </c>
      <c r="G161" s="7" t="s">
        <v>95</v>
      </c>
      <c r="H161" s="40">
        <f>I161+P161</f>
        <v>0</v>
      </c>
      <c r="I161" s="40">
        <f>K161+L161+M161+N161+O161</f>
        <v>0</v>
      </c>
      <c r="J161" s="5"/>
      <c r="K161" s="9"/>
      <c r="L161" s="9"/>
      <c r="M161" s="9"/>
      <c r="N161" s="9"/>
      <c r="O161" s="9"/>
      <c r="P161" s="40">
        <f>Q161+R161+S161</f>
        <v>0</v>
      </c>
      <c r="Q161" s="9"/>
      <c r="R161" s="9"/>
      <c r="S161" s="9"/>
      <c r="T161" s="68">
        <f>(L161+M161+N161)*-1</f>
        <v>0</v>
      </c>
      <c r="U161" s="68">
        <f>(Q161+R161)*-1</f>
        <v>0</v>
      </c>
      <c r="V161" s="9">
        <f t="shared" si="1482"/>
        <v>0</v>
      </c>
      <c r="W161" s="9">
        <f t="shared" si="1482"/>
        <v>0</v>
      </c>
      <c r="X161" s="9">
        <v>41481</v>
      </c>
      <c r="Y161" s="9">
        <v>23391</v>
      </c>
      <c r="Z161" s="73">
        <f t="shared" si="1483"/>
        <v>0</v>
      </c>
      <c r="AA161" s="73">
        <f t="shared" si="1484"/>
        <v>0</v>
      </c>
      <c r="AB161" s="73">
        <f>Z161+AA161</f>
        <v>0</v>
      </c>
      <c r="AC161" s="73">
        <f t="shared" si="1485"/>
        <v>0</v>
      </c>
      <c r="AD161" s="73">
        <f t="shared" si="1486"/>
        <v>0</v>
      </c>
      <c r="AE161" s="46">
        <f>AC161+AD161</f>
        <v>0</v>
      </c>
      <c r="AF161" s="40">
        <f>AG161+AN161</f>
        <v>0</v>
      </c>
      <c r="AG161" s="40">
        <f>AI161+AJ161+AK161+AL161+AM161</f>
        <v>0</v>
      </c>
      <c r="AH161" s="5"/>
      <c r="AI161" s="9"/>
      <c r="AJ161" s="9"/>
      <c r="AK161" s="9"/>
      <c r="AL161" s="9"/>
      <c r="AM161" s="9"/>
      <c r="AN161" s="40">
        <f>AO161+AP161+AQ161</f>
        <v>0</v>
      </c>
      <c r="AO161" s="9"/>
      <c r="AP161" s="9"/>
      <c r="AQ161" s="9"/>
      <c r="AR161" s="85">
        <f>((AL161+AK161+AJ161)-((V161)*-1))*-1</f>
        <v>0</v>
      </c>
      <c r="AS161" s="85">
        <f>((AO161+AP161)-((W161)*-1))*-1</f>
        <v>0</v>
      </c>
      <c r="AT161" s="9"/>
      <c r="AU161" s="9"/>
      <c r="AV161" s="90" t="e">
        <f t="shared" si="1487"/>
        <v>#DIV/0!</v>
      </c>
      <c r="AW161" s="90" t="e">
        <f t="shared" si="1488"/>
        <v>#DIV/0!</v>
      </c>
      <c r="AX161" s="90" t="e">
        <f>AV161+AW161</f>
        <v>#DIV/0!</v>
      </c>
      <c r="AY161" s="92">
        <f t="shared" si="1489"/>
        <v>0</v>
      </c>
      <c r="AZ161" s="92">
        <f t="shared" si="1490"/>
        <v>0</v>
      </c>
      <c r="BA161" s="93">
        <f>BB161+BI161</f>
        <v>0</v>
      </c>
      <c r="BB161" s="93">
        <f>BD161+BE161+BF161+BG161+BH161</f>
        <v>0</v>
      </c>
      <c r="BC161" s="94"/>
      <c r="BD161" s="85"/>
      <c r="BE161" s="85"/>
      <c r="BF161" s="85"/>
      <c r="BG161" s="85"/>
      <c r="BH161" s="85"/>
      <c r="BI161" s="93">
        <f>BJ161+BK161+BL161</f>
        <v>0</v>
      </c>
      <c r="BJ161" s="85"/>
      <c r="BK161" s="85"/>
      <c r="BL161" s="85"/>
      <c r="BM161" s="85">
        <f t="shared" si="1491"/>
        <v>0</v>
      </c>
      <c r="BN161" s="85">
        <f t="shared" si="1492"/>
        <v>0</v>
      </c>
      <c r="BO161" s="9"/>
      <c r="BP161" s="9"/>
      <c r="BQ161" s="90" t="e">
        <f t="shared" si="1493"/>
        <v>#DIV/0!</v>
      </c>
      <c r="BR161" s="90" t="e">
        <f t="shared" si="1494"/>
        <v>#DIV/0!</v>
      </c>
      <c r="BS161" s="90" t="e">
        <f>BQ161+BR161</f>
        <v>#DIV/0!</v>
      </c>
      <c r="BT161" s="93">
        <f>BU161+CB161</f>
        <v>0</v>
      </c>
      <c r="BU161" s="93">
        <f>BW161+BX161+BY161+BZ161+CA161</f>
        <v>0</v>
      </c>
      <c r="BV161" s="94"/>
      <c r="BW161" s="85"/>
      <c r="BX161" s="85"/>
      <c r="BY161" s="85"/>
      <c r="BZ161" s="85"/>
      <c r="CA161" s="85"/>
      <c r="CB161" s="93">
        <f>CC161+CD161+CE161</f>
        <v>0</v>
      </c>
      <c r="CC161" s="85"/>
      <c r="CD161" s="85"/>
      <c r="CE161" s="85"/>
      <c r="CF161" s="85">
        <f t="shared" si="1495"/>
        <v>0</v>
      </c>
      <c r="CG161" s="85">
        <f t="shared" si="1496"/>
        <v>0</v>
      </c>
      <c r="CH161" s="9"/>
      <c r="CI161" s="9"/>
      <c r="CJ161" s="96" t="e">
        <f t="shared" si="1497"/>
        <v>#DIV/0!</v>
      </c>
      <c r="CK161" s="96" t="e">
        <f t="shared" si="1498"/>
        <v>#DIV/0!</v>
      </c>
      <c r="CL161" s="96" t="e">
        <f>CJ161+CK161</f>
        <v>#DIV/0!</v>
      </c>
      <c r="CM161" s="93">
        <f>CN161+CU161</f>
        <v>0</v>
      </c>
      <c r="CN161" s="93">
        <f>CP161+CQ161+CR161+CS161+CT161</f>
        <v>0</v>
      </c>
      <c r="CO161" s="94"/>
      <c r="CP161" s="85"/>
      <c r="CQ161" s="85"/>
      <c r="CR161" s="85"/>
      <c r="CS161" s="85"/>
      <c r="CT161" s="85"/>
      <c r="CU161" s="93">
        <f>CV161+CW161+CX161</f>
        <v>0</v>
      </c>
      <c r="CV161" s="85"/>
      <c r="CW161" s="85"/>
      <c r="CX161" s="85"/>
      <c r="CY161" s="85">
        <f t="shared" si="1499"/>
        <v>0</v>
      </c>
      <c r="CZ161" s="85">
        <f t="shared" si="1500"/>
        <v>0</v>
      </c>
      <c r="DA161" s="9">
        <v>42328</v>
      </c>
      <c r="DB161" s="9">
        <v>23868</v>
      </c>
      <c r="DC161" s="96">
        <f t="shared" ref="DC161" si="1515">ROUND(((CR161+CS161)-(BY161+BZ161))/DA161/10,2)*-1</f>
        <v>0</v>
      </c>
      <c r="DD161" s="96">
        <f t="shared" si="1512"/>
        <v>0</v>
      </c>
      <c r="DE161" s="96">
        <f>DC161+DD161</f>
        <v>0</v>
      </c>
      <c r="DF161" s="93">
        <f>DG161+DN161</f>
        <v>0</v>
      </c>
      <c r="DG161" s="93">
        <f>DI161+DJ161+DK161+DL161+DM161</f>
        <v>0</v>
      </c>
      <c r="DH161" s="94"/>
      <c r="DI161" s="85"/>
      <c r="DJ161" s="85"/>
      <c r="DK161" s="85"/>
      <c r="DL161" s="85"/>
      <c r="DM161" s="85"/>
      <c r="DN161" s="93">
        <f t="shared" si="1503"/>
        <v>0</v>
      </c>
      <c r="DO161" s="85"/>
      <c r="DP161" s="85"/>
      <c r="DQ161" s="85"/>
      <c r="DR161" s="85">
        <f t="shared" si="1504"/>
        <v>0</v>
      </c>
      <c r="DS161" s="85">
        <f t="shared" si="1505"/>
        <v>0</v>
      </c>
      <c r="DT161" s="9"/>
      <c r="DU161" s="9"/>
      <c r="DV161" s="96" t="e">
        <f t="shared" ref="DV161" si="1516">ROUND(((DK161+DL161)-(CR161+CS161))/DT161/10,2)*-1</f>
        <v>#DIV/0!</v>
      </c>
      <c r="DW161" s="96" t="e">
        <f t="shared" si="1513"/>
        <v>#DIV/0!</v>
      </c>
      <c r="DX161" s="96" t="e">
        <f>DV161+DW161</f>
        <v>#DIV/0!</v>
      </c>
      <c r="DY161" s="93">
        <f>DZ161+EG161</f>
        <v>0</v>
      </c>
      <c r="DZ161" s="93">
        <f>EB161+EC161+ED161+EE161+EF161</f>
        <v>0</v>
      </c>
      <c r="EA161" s="94"/>
      <c r="EB161" s="85"/>
      <c r="EC161" s="85"/>
      <c r="ED161" s="85"/>
      <c r="EE161" s="85"/>
      <c r="EF161" s="85"/>
      <c r="EG161" s="93">
        <f>EH161+EI161+EJ161</f>
        <v>0</v>
      </c>
      <c r="EH161" s="85"/>
      <c r="EI161" s="85"/>
      <c r="EJ161" s="85"/>
      <c r="EK161" s="85">
        <f t="shared" si="1508"/>
        <v>0</v>
      </c>
      <c r="EL161" s="85">
        <f t="shared" si="1509"/>
        <v>0</v>
      </c>
      <c r="EM161" s="9"/>
      <c r="EN161" s="9"/>
      <c r="EO161" s="96" t="e">
        <f t="shared" ref="EO161" si="1517">ROUND(((ED161+EE161)-(DK161+DL161))/EM161/10,2)*-1</f>
        <v>#DIV/0!</v>
      </c>
      <c r="EP161" s="96" t="e">
        <f t="shared" si="1514"/>
        <v>#DIV/0!</v>
      </c>
      <c r="EQ161" s="96" t="e">
        <f>EO161+EP161</f>
        <v>#DIV/0!</v>
      </c>
    </row>
    <row r="162" spans="1:147" x14ac:dyDescent="0.25">
      <c r="A162" s="29"/>
      <c r="B162" s="30"/>
      <c r="C162" s="31"/>
      <c r="D162" s="32" t="s">
        <v>177</v>
      </c>
      <c r="E162" s="30"/>
      <c r="F162" s="30"/>
      <c r="G162" s="31"/>
      <c r="H162" s="33">
        <f t="shared" ref="H162:AE162" si="1518">SUBTOTAL(9,H157:H161)</f>
        <v>15000</v>
      </c>
      <c r="I162" s="33">
        <f t="shared" si="1518"/>
        <v>0</v>
      </c>
      <c r="J162" s="33">
        <f t="shared" si="1518"/>
        <v>0</v>
      </c>
      <c r="K162" s="33">
        <f t="shared" si="1518"/>
        <v>0</v>
      </c>
      <c r="L162" s="33">
        <f t="shared" si="1518"/>
        <v>0</v>
      </c>
      <c r="M162" s="33">
        <f t="shared" si="1518"/>
        <v>0</v>
      </c>
      <c r="N162" s="33">
        <f t="shared" si="1518"/>
        <v>0</v>
      </c>
      <c r="O162" s="33">
        <f t="shared" si="1518"/>
        <v>0</v>
      </c>
      <c r="P162" s="33">
        <f t="shared" si="1518"/>
        <v>15000</v>
      </c>
      <c r="Q162" s="33">
        <f t="shared" si="1518"/>
        <v>0</v>
      </c>
      <c r="R162" s="33">
        <f t="shared" si="1518"/>
        <v>15000</v>
      </c>
      <c r="S162" s="33">
        <f t="shared" si="1518"/>
        <v>0</v>
      </c>
      <c r="T162" s="33">
        <f t="shared" si="1518"/>
        <v>0</v>
      </c>
      <c r="U162" s="33">
        <f t="shared" si="1518"/>
        <v>-15000</v>
      </c>
      <c r="V162" s="33">
        <f t="shared" si="1518"/>
        <v>0</v>
      </c>
      <c r="W162" s="33">
        <f t="shared" si="1518"/>
        <v>-9750</v>
      </c>
      <c r="X162" s="33">
        <f t="shared" si="1518"/>
        <v>96873</v>
      </c>
      <c r="Y162" s="33">
        <f t="shared" si="1518"/>
        <v>104853</v>
      </c>
      <c r="Z162" s="47">
        <f t="shared" si="1518"/>
        <v>0</v>
      </c>
      <c r="AA162" s="47">
        <f t="shared" si="1518"/>
        <v>-0.04</v>
      </c>
      <c r="AB162" s="47">
        <f t="shared" si="1518"/>
        <v>-0.04</v>
      </c>
      <c r="AC162" s="47">
        <f t="shared" si="1518"/>
        <v>0</v>
      </c>
      <c r="AD162" s="47">
        <f t="shared" si="1518"/>
        <v>-0.03</v>
      </c>
      <c r="AE162" s="47">
        <f t="shared" si="1518"/>
        <v>-0.03</v>
      </c>
      <c r="AF162" s="33">
        <f t="shared" ref="AF162:AX162" si="1519">SUBTOTAL(9,AF157:AF161)</f>
        <v>0</v>
      </c>
      <c r="AG162" s="33">
        <f t="shared" si="1519"/>
        <v>0</v>
      </c>
      <c r="AH162" s="33">
        <f t="shared" si="1519"/>
        <v>0</v>
      </c>
      <c r="AI162" s="33">
        <f t="shared" si="1519"/>
        <v>0</v>
      </c>
      <c r="AJ162" s="33">
        <f t="shared" si="1519"/>
        <v>0</v>
      </c>
      <c r="AK162" s="33">
        <f t="shared" si="1519"/>
        <v>0</v>
      </c>
      <c r="AL162" s="33">
        <f t="shared" si="1519"/>
        <v>0</v>
      </c>
      <c r="AM162" s="33">
        <f t="shared" si="1519"/>
        <v>0</v>
      </c>
      <c r="AN162" s="33">
        <f t="shared" si="1519"/>
        <v>0</v>
      </c>
      <c r="AO162" s="33">
        <f t="shared" si="1519"/>
        <v>0</v>
      </c>
      <c r="AP162" s="33">
        <f t="shared" si="1519"/>
        <v>0</v>
      </c>
      <c r="AQ162" s="33">
        <f t="shared" si="1519"/>
        <v>0</v>
      </c>
      <c r="AR162" s="33">
        <f t="shared" si="1519"/>
        <v>0</v>
      </c>
      <c r="AS162" s="33">
        <f t="shared" si="1519"/>
        <v>9750</v>
      </c>
      <c r="AT162" s="33">
        <f t="shared" si="1519"/>
        <v>0</v>
      </c>
      <c r="AU162" s="33">
        <f t="shared" si="1519"/>
        <v>0</v>
      </c>
      <c r="AV162" s="47" t="e">
        <f t="shared" si="1519"/>
        <v>#DIV/0!</v>
      </c>
      <c r="AW162" s="47" t="e">
        <f t="shared" si="1519"/>
        <v>#DIV/0!</v>
      </c>
      <c r="AX162" s="47" t="e">
        <f t="shared" si="1519"/>
        <v>#DIV/0!</v>
      </c>
      <c r="AY162"/>
      <c r="AZ162"/>
      <c r="BA162" s="33">
        <f t="shared" ref="BA162:BS162" si="1520">SUBTOTAL(9,BA157:BA161)</f>
        <v>0</v>
      </c>
      <c r="BB162" s="33">
        <f t="shared" si="1520"/>
        <v>0</v>
      </c>
      <c r="BC162" s="33">
        <f t="shared" si="1520"/>
        <v>0</v>
      </c>
      <c r="BD162" s="33">
        <f t="shared" si="1520"/>
        <v>0</v>
      </c>
      <c r="BE162" s="33">
        <f t="shared" si="1520"/>
        <v>0</v>
      </c>
      <c r="BF162" s="33">
        <f t="shared" si="1520"/>
        <v>0</v>
      </c>
      <c r="BG162" s="33">
        <f t="shared" si="1520"/>
        <v>0</v>
      </c>
      <c r="BH162" s="33">
        <f t="shared" si="1520"/>
        <v>0</v>
      </c>
      <c r="BI162" s="33">
        <f t="shared" si="1520"/>
        <v>0</v>
      </c>
      <c r="BJ162" s="33">
        <f t="shared" si="1520"/>
        <v>0</v>
      </c>
      <c r="BK162" s="33">
        <f t="shared" si="1520"/>
        <v>0</v>
      </c>
      <c r="BL162" s="33">
        <f t="shared" si="1520"/>
        <v>0</v>
      </c>
      <c r="BM162" s="33">
        <f t="shared" si="1520"/>
        <v>0</v>
      </c>
      <c r="BN162" s="33">
        <f t="shared" si="1520"/>
        <v>0</v>
      </c>
      <c r="BO162" s="33">
        <f t="shared" si="1520"/>
        <v>0</v>
      </c>
      <c r="BP162" s="33">
        <f t="shared" si="1520"/>
        <v>0</v>
      </c>
      <c r="BQ162" s="47" t="e">
        <f t="shared" si="1520"/>
        <v>#DIV/0!</v>
      </c>
      <c r="BR162" s="47" t="e">
        <f t="shared" si="1520"/>
        <v>#DIV/0!</v>
      </c>
      <c r="BS162" s="47" t="e">
        <f t="shared" si="1520"/>
        <v>#DIV/0!</v>
      </c>
      <c r="BT162" s="33">
        <f t="shared" ref="BT162:CL162" si="1521">SUBTOTAL(9,BT157:BT161)</f>
        <v>0</v>
      </c>
      <c r="BU162" s="33">
        <f t="shared" si="1521"/>
        <v>0</v>
      </c>
      <c r="BV162" s="33">
        <f t="shared" si="1521"/>
        <v>0</v>
      </c>
      <c r="BW162" s="33">
        <f t="shared" si="1521"/>
        <v>0</v>
      </c>
      <c r="BX162" s="33">
        <f t="shared" si="1521"/>
        <v>0</v>
      </c>
      <c r="BY162" s="33">
        <f t="shared" si="1521"/>
        <v>0</v>
      </c>
      <c r="BZ162" s="33">
        <f t="shared" si="1521"/>
        <v>0</v>
      </c>
      <c r="CA162" s="33">
        <f t="shared" si="1521"/>
        <v>0</v>
      </c>
      <c r="CB162" s="33">
        <f t="shared" si="1521"/>
        <v>0</v>
      </c>
      <c r="CC162" s="33">
        <f t="shared" si="1521"/>
        <v>0</v>
      </c>
      <c r="CD162" s="33">
        <f t="shared" si="1521"/>
        <v>0</v>
      </c>
      <c r="CE162" s="33">
        <f t="shared" si="1521"/>
        <v>0</v>
      </c>
      <c r="CF162" s="33">
        <f t="shared" si="1521"/>
        <v>0</v>
      </c>
      <c r="CG162" s="33">
        <f t="shared" si="1521"/>
        <v>0</v>
      </c>
      <c r="CH162" s="33">
        <f t="shared" si="1521"/>
        <v>0</v>
      </c>
      <c r="CI162" s="33">
        <f t="shared" si="1521"/>
        <v>0</v>
      </c>
      <c r="CJ162" s="60" t="e">
        <f t="shared" si="1521"/>
        <v>#DIV/0!</v>
      </c>
      <c r="CK162" s="60" t="e">
        <f t="shared" si="1521"/>
        <v>#DIV/0!</v>
      </c>
      <c r="CL162" s="60" t="e">
        <f t="shared" si="1521"/>
        <v>#DIV/0!</v>
      </c>
      <c r="CM162" s="33">
        <f t="shared" ref="CM162:DE162" si="1522">SUBTOTAL(9,CM157:CM161)</f>
        <v>0</v>
      </c>
      <c r="CN162" s="33">
        <f t="shared" si="1522"/>
        <v>0</v>
      </c>
      <c r="CO162" s="33">
        <f t="shared" si="1522"/>
        <v>0</v>
      </c>
      <c r="CP162" s="33">
        <f t="shared" si="1522"/>
        <v>0</v>
      </c>
      <c r="CQ162" s="33">
        <f t="shared" si="1522"/>
        <v>0</v>
      </c>
      <c r="CR162" s="33">
        <f t="shared" si="1522"/>
        <v>0</v>
      </c>
      <c r="CS162" s="33">
        <f t="shared" si="1522"/>
        <v>0</v>
      </c>
      <c r="CT162" s="33">
        <f t="shared" si="1522"/>
        <v>0</v>
      </c>
      <c r="CU162" s="33">
        <f t="shared" si="1522"/>
        <v>0</v>
      </c>
      <c r="CV162" s="33">
        <f t="shared" si="1522"/>
        <v>0</v>
      </c>
      <c r="CW162" s="33">
        <f t="shared" si="1522"/>
        <v>0</v>
      </c>
      <c r="CX162" s="33">
        <f t="shared" si="1522"/>
        <v>0</v>
      </c>
      <c r="CY162" s="33">
        <f t="shared" si="1522"/>
        <v>0</v>
      </c>
      <c r="CZ162" s="33">
        <f t="shared" si="1522"/>
        <v>0</v>
      </c>
      <c r="DA162" s="33">
        <f t="shared" si="1522"/>
        <v>98395</v>
      </c>
      <c r="DB162" s="33">
        <f t="shared" si="1522"/>
        <v>103918</v>
      </c>
      <c r="DC162" s="60">
        <f t="shared" si="1522"/>
        <v>0</v>
      </c>
      <c r="DD162" s="60">
        <f t="shared" si="1522"/>
        <v>0</v>
      </c>
      <c r="DE162" s="60">
        <f t="shared" si="1522"/>
        <v>0</v>
      </c>
      <c r="DF162" s="33">
        <f t="shared" ref="DF162:DX162" si="1523">SUBTOTAL(9,DF157:DF161)</f>
        <v>0</v>
      </c>
      <c r="DG162" s="33">
        <f t="shared" si="1523"/>
        <v>0</v>
      </c>
      <c r="DH162" s="33">
        <f t="shared" si="1523"/>
        <v>0</v>
      </c>
      <c r="DI162" s="33">
        <f t="shared" si="1523"/>
        <v>0</v>
      </c>
      <c r="DJ162" s="33">
        <f t="shared" si="1523"/>
        <v>0</v>
      </c>
      <c r="DK162" s="33">
        <f t="shared" si="1523"/>
        <v>0</v>
      </c>
      <c r="DL162" s="33">
        <f t="shared" si="1523"/>
        <v>0</v>
      </c>
      <c r="DM162" s="33">
        <f t="shared" si="1523"/>
        <v>0</v>
      </c>
      <c r="DN162" s="33">
        <f t="shared" si="1523"/>
        <v>0</v>
      </c>
      <c r="DO162" s="33">
        <f t="shared" si="1523"/>
        <v>0</v>
      </c>
      <c r="DP162" s="33">
        <f t="shared" si="1523"/>
        <v>0</v>
      </c>
      <c r="DQ162" s="33">
        <f t="shared" si="1523"/>
        <v>0</v>
      </c>
      <c r="DR162" s="33">
        <f t="shared" si="1523"/>
        <v>0</v>
      </c>
      <c r="DS162" s="33">
        <f t="shared" si="1523"/>
        <v>0</v>
      </c>
      <c r="DT162" s="33">
        <f t="shared" si="1523"/>
        <v>0</v>
      </c>
      <c r="DU162" s="33">
        <f t="shared" si="1523"/>
        <v>0</v>
      </c>
      <c r="DV162" s="60" t="e">
        <f t="shared" si="1523"/>
        <v>#DIV/0!</v>
      </c>
      <c r="DW162" s="60" t="e">
        <f t="shared" si="1523"/>
        <v>#DIV/0!</v>
      </c>
      <c r="DX162" s="60" t="e">
        <f t="shared" si="1523"/>
        <v>#DIV/0!</v>
      </c>
      <c r="DY162" s="33">
        <f t="shared" ref="DY162:EQ162" si="1524">SUBTOTAL(9,DY157:DY161)</f>
        <v>0</v>
      </c>
      <c r="DZ162" s="33">
        <f t="shared" si="1524"/>
        <v>0</v>
      </c>
      <c r="EA162" s="33">
        <f t="shared" si="1524"/>
        <v>0</v>
      </c>
      <c r="EB162" s="33">
        <f t="shared" si="1524"/>
        <v>0</v>
      </c>
      <c r="EC162" s="33">
        <f t="shared" si="1524"/>
        <v>0</v>
      </c>
      <c r="ED162" s="33">
        <f t="shared" si="1524"/>
        <v>0</v>
      </c>
      <c r="EE162" s="33">
        <f t="shared" si="1524"/>
        <v>0</v>
      </c>
      <c r="EF162" s="33">
        <f t="shared" si="1524"/>
        <v>0</v>
      </c>
      <c r="EG162" s="33">
        <f t="shared" si="1524"/>
        <v>0</v>
      </c>
      <c r="EH162" s="33">
        <f t="shared" si="1524"/>
        <v>0</v>
      </c>
      <c r="EI162" s="33">
        <f t="shared" si="1524"/>
        <v>0</v>
      </c>
      <c r="EJ162" s="33">
        <f t="shared" si="1524"/>
        <v>0</v>
      </c>
      <c r="EK162" s="33">
        <f t="shared" si="1524"/>
        <v>0</v>
      </c>
      <c r="EL162" s="33">
        <f t="shared" si="1524"/>
        <v>0</v>
      </c>
      <c r="EM162" s="33">
        <f t="shared" si="1524"/>
        <v>0</v>
      </c>
      <c r="EN162" s="33">
        <f t="shared" si="1524"/>
        <v>0</v>
      </c>
      <c r="EO162" s="60" t="e">
        <f t="shared" si="1524"/>
        <v>#DIV/0!</v>
      </c>
      <c r="EP162" s="60" t="e">
        <f t="shared" si="1524"/>
        <v>#DIV/0!</v>
      </c>
      <c r="EQ162" s="60" t="e">
        <f t="shared" si="1524"/>
        <v>#DIV/0!</v>
      </c>
    </row>
    <row r="163" spans="1:147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6">
        <v>3112</v>
      </c>
      <c r="F163" s="6" t="s">
        <v>71</v>
      </c>
      <c r="G163" s="6" t="s">
        <v>19</v>
      </c>
      <c r="H163" s="40">
        <f t="shared" ref="H163:H172" si="1525">I163+P163</f>
        <v>0</v>
      </c>
      <c r="I163" s="40">
        <f t="shared" ref="I163:I172" si="1526">K163+L163+M163+N163+O163</f>
        <v>0</v>
      </c>
      <c r="J163" s="5"/>
      <c r="K163" s="9"/>
      <c r="L163" s="9"/>
      <c r="M163" s="9"/>
      <c r="N163" s="9"/>
      <c r="O163" s="9"/>
      <c r="P163" s="40">
        <f t="shared" ref="P163:P172" si="1527">Q163+R163+S163</f>
        <v>0</v>
      </c>
      <c r="Q163" s="9"/>
      <c r="R163" s="9"/>
      <c r="S163" s="9"/>
      <c r="T163" s="68">
        <f t="shared" ref="T163:T172" si="1528">(L163+M163+N163)*-1</f>
        <v>0</v>
      </c>
      <c r="U163" s="68">
        <f t="shared" ref="U163:U172" si="1529">(Q163+R163)*-1</f>
        <v>0</v>
      </c>
      <c r="V163" s="9">
        <f t="shared" ref="V163:V172" si="1530">ROUND(T163*0.65,0)</f>
        <v>0</v>
      </c>
      <c r="W163" s="9">
        <f t="shared" ref="W163:W172" si="1531">ROUND(U163*0.65,0)</f>
        <v>0</v>
      </c>
      <c r="X163" s="9">
        <v>45369</v>
      </c>
      <c r="Y163" s="9">
        <v>23310</v>
      </c>
      <c r="Z163" s="73">
        <f t="shared" ref="Z163:Z172" si="1532">IF(T163=0,0,ROUND((T163+L163)/X163/12,2))</f>
        <v>0</v>
      </c>
      <c r="AA163" s="73">
        <f t="shared" ref="AA163:AA172" si="1533">IF(U163=0,0,ROUND((U163+Q163)/Y163/12,2))</f>
        <v>0</v>
      </c>
      <c r="AB163" s="73">
        <f t="shared" ref="AB163:AB172" si="1534">Z163+AA163</f>
        <v>0</v>
      </c>
      <c r="AC163" s="73">
        <f t="shared" ref="AC163:AC172" si="1535">ROUND(Z163*0.65,2)</f>
        <v>0</v>
      </c>
      <c r="AD163" s="73">
        <f t="shared" ref="AD163:AD172" si="1536">ROUND(AA163*0.65,2)</f>
        <v>0</v>
      </c>
      <c r="AE163" s="46">
        <f t="shared" ref="AE163:AE172" si="1537">AC163+AD163</f>
        <v>0</v>
      </c>
      <c r="AF163" s="40">
        <f t="shared" ref="AF163:AF172" si="1538">AG163+AN163</f>
        <v>0</v>
      </c>
      <c r="AG163" s="40">
        <f t="shared" ref="AG163:AG172" si="1539">AI163+AJ163+AK163+AL163+AM163</f>
        <v>0</v>
      </c>
      <c r="AH163" s="5"/>
      <c r="AI163" s="82"/>
      <c r="AJ163" s="82"/>
      <c r="AK163" s="82"/>
      <c r="AL163" s="9"/>
      <c r="AM163" s="9"/>
      <c r="AN163" s="80">
        <f t="shared" ref="AN163:AN172" si="1540">AO163+AP163+AQ163</f>
        <v>0</v>
      </c>
      <c r="AO163" s="9"/>
      <c r="AP163" s="9"/>
      <c r="AQ163" s="9"/>
      <c r="AR163" s="85">
        <f t="shared" ref="AR163:AR172" si="1541">((AL163+AK163+AJ163)-((V163)*-1))*-1</f>
        <v>0</v>
      </c>
      <c r="AS163" s="85">
        <f t="shared" ref="AS163:AS172" si="1542">((AO163+AP163)-((W163)*-1))*-1</f>
        <v>0</v>
      </c>
      <c r="AT163" s="9"/>
      <c r="AU163" s="9"/>
      <c r="AV163" s="90" t="e">
        <f t="shared" ref="AV163:AV172" si="1543">ROUND((AY163/AT163/10)+(AC163),2)*-1</f>
        <v>#DIV/0!</v>
      </c>
      <c r="AW163" s="90" t="e">
        <f t="shared" ref="AW163:AW172" si="1544">ROUND((AZ163/AU163/10)+AD163,2)*-1</f>
        <v>#DIV/0!</v>
      </c>
      <c r="AX163" s="90" t="e">
        <f t="shared" ref="AX163:AX172" si="1545">AV163+AW163</f>
        <v>#DIV/0!</v>
      </c>
      <c r="AY163" s="92">
        <f t="shared" ref="AY163:AY172" si="1546">AK163+AL163</f>
        <v>0</v>
      </c>
      <c r="AZ163" s="92">
        <f t="shared" ref="AZ163:AZ172" si="1547">AP163</f>
        <v>0</v>
      </c>
      <c r="BA163" s="93">
        <f t="shared" ref="BA163:BA172" si="1548">BB163+BI163</f>
        <v>0</v>
      </c>
      <c r="BB163" s="93">
        <f t="shared" ref="BB163:BB172" si="1549">BD163+BE163+BF163+BG163+BH163</f>
        <v>0</v>
      </c>
      <c r="BC163" s="94"/>
      <c r="BD163" s="85"/>
      <c r="BE163" s="85"/>
      <c r="BF163" s="85"/>
      <c r="BG163" s="85"/>
      <c r="BH163" s="85"/>
      <c r="BI163" s="93">
        <f t="shared" ref="BI163:BI172" si="1550">BJ163+BK163+BL163</f>
        <v>0</v>
      </c>
      <c r="BJ163" s="85"/>
      <c r="BK163" s="85"/>
      <c r="BL163" s="85"/>
      <c r="BM163" s="85">
        <f t="shared" ref="BM163:BM172" si="1551">(BE163+BF163+BG163)-(AJ163+AK163+AL163)</f>
        <v>0</v>
      </c>
      <c r="BN163" s="85">
        <f t="shared" ref="BN163:BN172" si="1552">(BJ163+BK163)-(AO163+AP163)</f>
        <v>0</v>
      </c>
      <c r="BO163" s="9"/>
      <c r="BP163" s="9"/>
      <c r="BQ163" s="90" t="e">
        <f t="shared" ref="BQ163:BQ172" si="1553">ROUND(((BF163+BG163)-(AK163+AL163))/BO163/10,2)*-1</f>
        <v>#DIV/0!</v>
      </c>
      <c r="BR163" s="90" t="e">
        <f t="shared" ref="BR163:BR172" si="1554">ROUND(((BK163-AP163)/BP163/10),2)*-1</f>
        <v>#DIV/0!</v>
      </c>
      <c r="BS163" s="90" t="e">
        <f t="shared" ref="BS163:BS172" si="1555">BQ163+BR163</f>
        <v>#DIV/0!</v>
      </c>
      <c r="BT163" s="93">
        <f t="shared" ref="BT163:BT172" si="1556">BU163+CB163</f>
        <v>0</v>
      </c>
      <c r="BU163" s="93">
        <f t="shared" ref="BU163:BU172" si="1557">BW163+BX163+BY163+BZ163+CA163</f>
        <v>0</v>
      </c>
      <c r="BV163" s="81"/>
      <c r="BW163" s="82"/>
      <c r="BX163" s="82"/>
      <c r="BY163" s="82"/>
      <c r="BZ163" s="82"/>
      <c r="CA163" s="82"/>
      <c r="CB163" s="80">
        <f t="shared" ref="CB163:CB172" si="1558">CC163+CD163+CE163</f>
        <v>0</v>
      </c>
      <c r="CC163" s="82"/>
      <c r="CD163" s="82"/>
      <c r="CE163" s="82"/>
      <c r="CF163" s="85">
        <f t="shared" ref="CF163:CF172" si="1559">(BX163+BY163+BZ163)-(BE163+BF163+BG163)</f>
        <v>0</v>
      </c>
      <c r="CG163" s="85">
        <f t="shared" ref="CG163:CG172" si="1560">(CC163+CD163)-(BJ163+BK163)</f>
        <v>0</v>
      </c>
      <c r="CH163" s="9"/>
      <c r="CI163" s="9"/>
      <c r="CJ163" s="96" t="e">
        <f t="shared" ref="CJ163:CJ172" si="1561">ROUND(((BY163+BZ163)-(BF163+BG163))/CH163/10,2)*-1</f>
        <v>#DIV/0!</v>
      </c>
      <c r="CK163" s="96" t="e">
        <f t="shared" ref="CK163:CK172" si="1562">ROUND(((CD163-BK163)/CI163/10),2)*-1</f>
        <v>#DIV/0!</v>
      </c>
      <c r="CL163" s="96" t="e">
        <f t="shared" ref="CL163:CL172" si="1563">CJ163+CK163</f>
        <v>#DIV/0!</v>
      </c>
      <c r="CM163" s="93">
        <f t="shared" ref="CM163:CM172" si="1564">CN163+CU163</f>
        <v>0</v>
      </c>
      <c r="CN163" s="93">
        <f t="shared" ref="CN163:CN172" si="1565">CP163+CQ163+CR163+CS163+CT163</f>
        <v>0</v>
      </c>
      <c r="CO163" s="94"/>
      <c r="CP163" s="85"/>
      <c r="CQ163" s="85"/>
      <c r="CR163" s="85"/>
      <c r="CS163" s="85"/>
      <c r="CT163" s="85"/>
      <c r="CU163" s="93">
        <f t="shared" ref="CU163:CU172" si="1566">CV163+CW163+CX163</f>
        <v>0</v>
      </c>
      <c r="CV163" s="85"/>
      <c r="CW163" s="85"/>
      <c r="CX163" s="85"/>
      <c r="CY163" s="85">
        <f t="shared" ref="CY163:CY164" si="1567">(CQ163+CR163+CS163)-(BX163+BY163+BZ163)</f>
        <v>0</v>
      </c>
      <c r="CZ163" s="85">
        <f t="shared" ref="CZ163:CZ172" si="1568">(CV163+CW163)-(CC163+CD163)</f>
        <v>0</v>
      </c>
      <c r="DA163" s="9">
        <v>42546.490466608309</v>
      </c>
      <c r="DB163" s="9">
        <v>20190</v>
      </c>
      <c r="DC163" s="96">
        <f t="shared" ref="DC163:DC166" si="1569">ROUND(((CR163+CS163)-(BY163+BZ163))/DA163/10,2)*-1</f>
        <v>0</v>
      </c>
      <c r="DD163" s="96">
        <f t="shared" ref="DD163:DD166" si="1570">ROUND(((CW163-CD163)/DB163/10),2)*-1</f>
        <v>0</v>
      </c>
      <c r="DE163" s="96">
        <f t="shared" ref="DE163:DE172" si="1571">DC163+DD163</f>
        <v>0</v>
      </c>
      <c r="DF163" s="93">
        <f t="shared" ref="DF163:DF172" si="1572">DG163+DN163</f>
        <v>0</v>
      </c>
      <c r="DG163" s="93">
        <f t="shared" ref="DG163:DG172" si="1573">DI163+DJ163+DK163+DL163+DM163</f>
        <v>0</v>
      </c>
      <c r="DH163" s="94"/>
      <c r="DI163" s="85"/>
      <c r="DJ163" s="85"/>
      <c r="DK163" s="85"/>
      <c r="DL163" s="85"/>
      <c r="DM163" s="85"/>
      <c r="DN163" s="93">
        <f t="shared" ref="DN163:DN172" si="1574">DO163+DP163+DQ163</f>
        <v>0</v>
      </c>
      <c r="DO163" s="85"/>
      <c r="DP163" s="85"/>
      <c r="DQ163" s="85"/>
      <c r="DR163" s="85">
        <f t="shared" ref="DR163:DR164" si="1575">(DJ163+DK163+DL163)-(CQ163+CR163+CS163)</f>
        <v>0</v>
      </c>
      <c r="DS163" s="85">
        <f t="shared" ref="DS163:DS172" si="1576">(DO163+DP163)-(CV163+CW163)</f>
        <v>0</v>
      </c>
      <c r="DT163" s="9"/>
      <c r="DU163" s="9"/>
      <c r="DV163" s="96" t="e">
        <f t="shared" ref="DV163:DV166" si="1577">ROUND(((DK163+DL163)-(CR163+CS163))/DT163/10,2)*-1</f>
        <v>#DIV/0!</v>
      </c>
      <c r="DW163" s="96" t="e">
        <f t="shared" ref="DW163:DW166" si="1578">ROUND(((DP163-CW163)/DU163/10),2)*-1</f>
        <v>#DIV/0!</v>
      </c>
      <c r="DX163" s="96" t="e">
        <f t="shared" ref="DX163:DX172" si="1579">DV163+DW163</f>
        <v>#DIV/0!</v>
      </c>
      <c r="DY163" s="93">
        <f t="shared" ref="DY163:DY172" si="1580">DZ163+EG163</f>
        <v>0</v>
      </c>
      <c r="DZ163" s="93">
        <f t="shared" ref="DZ163:DZ172" si="1581">EB163+EC163+ED163+EE163+EF163</f>
        <v>0</v>
      </c>
      <c r="EA163" s="94"/>
      <c r="EB163" s="85"/>
      <c r="EC163" s="85"/>
      <c r="ED163" s="85"/>
      <c r="EE163" s="85"/>
      <c r="EF163" s="85"/>
      <c r="EG163" s="93">
        <f t="shared" ref="EG163:EG172" si="1582">EH163+EI163+EJ163</f>
        <v>0</v>
      </c>
      <c r="EH163" s="85"/>
      <c r="EI163" s="85"/>
      <c r="EJ163" s="85"/>
      <c r="EK163" s="85">
        <f t="shared" ref="EK163:EK164" si="1583">(EC163+ED163+EE163)-(DJ163+DK163+DL163)</f>
        <v>0</v>
      </c>
      <c r="EL163" s="85">
        <f t="shared" ref="EL163:EL172" si="1584">(EH163+EI163)-(DO163+DP163)</f>
        <v>0</v>
      </c>
      <c r="EM163" s="9"/>
      <c r="EN163" s="9"/>
      <c r="EO163" s="96" t="e">
        <f t="shared" ref="EO163:EO166" si="1585">ROUND(((ED163+EE163)-(DK163+DL163))/EM163/10,2)*-1</f>
        <v>#DIV/0!</v>
      </c>
      <c r="EP163" s="96" t="e">
        <f t="shared" ref="EP163:EP166" si="1586">ROUND(((EI163-DP163)/EN163/10),2)*-1</f>
        <v>#DIV/0!</v>
      </c>
      <c r="EQ163" s="96" t="e">
        <f t="shared" ref="EQ163:EQ172" si="1587">EO163+EP163</f>
        <v>#DIV/0!</v>
      </c>
    </row>
    <row r="164" spans="1:147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2" t="s">
        <v>19</v>
      </c>
      <c r="H164" s="40">
        <f t="shared" si="1525"/>
        <v>0</v>
      </c>
      <c r="I164" s="40">
        <f t="shared" si="1526"/>
        <v>0</v>
      </c>
      <c r="J164" s="5"/>
      <c r="K164" s="9"/>
      <c r="L164" s="9"/>
      <c r="M164" s="9"/>
      <c r="N164" s="9"/>
      <c r="O164" s="9"/>
      <c r="P164" s="40">
        <f t="shared" si="1527"/>
        <v>0</v>
      </c>
      <c r="Q164" s="9"/>
      <c r="R164" s="9"/>
      <c r="S164" s="9"/>
      <c r="T164" s="68">
        <f t="shared" si="1528"/>
        <v>0</v>
      </c>
      <c r="U164" s="68">
        <f t="shared" si="1529"/>
        <v>0</v>
      </c>
      <c r="V164" s="9">
        <f t="shared" si="1530"/>
        <v>0</v>
      </c>
      <c r="W164" s="9">
        <f t="shared" si="1531"/>
        <v>0</v>
      </c>
      <c r="X164" s="9">
        <v>45369</v>
      </c>
      <c r="Y164" s="9">
        <v>23310</v>
      </c>
      <c r="Z164" s="73">
        <f t="shared" si="1532"/>
        <v>0</v>
      </c>
      <c r="AA164" s="73">
        <f t="shared" si="1533"/>
        <v>0</v>
      </c>
      <c r="AB164" s="73">
        <f t="shared" si="1534"/>
        <v>0</v>
      </c>
      <c r="AC164" s="73">
        <f t="shared" si="1535"/>
        <v>0</v>
      </c>
      <c r="AD164" s="73">
        <f t="shared" si="1536"/>
        <v>0</v>
      </c>
      <c r="AE164" s="46">
        <f t="shared" si="1537"/>
        <v>0</v>
      </c>
      <c r="AF164" s="40">
        <f t="shared" si="1538"/>
        <v>0</v>
      </c>
      <c r="AG164" s="40">
        <f t="shared" si="1539"/>
        <v>0</v>
      </c>
      <c r="AH164" s="5"/>
      <c r="AI164" s="82"/>
      <c r="AJ164" s="82"/>
      <c r="AK164" s="82"/>
      <c r="AL164" s="9"/>
      <c r="AM164" s="9"/>
      <c r="AN164" s="80">
        <f t="shared" si="1540"/>
        <v>0</v>
      </c>
      <c r="AO164" s="9"/>
      <c r="AP164" s="9"/>
      <c r="AQ164" s="9"/>
      <c r="AR164" s="85">
        <f t="shared" si="1541"/>
        <v>0</v>
      </c>
      <c r="AS164" s="85">
        <f t="shared" si="1542"/>
        <v>0</v>
      </c>
      <c r="AT164" s="9"/>
      <c r="AU164" s="9"/>
      <c r="AV164" s="90" t="e">
        <f t="shared" si="1543"/>
        <v>#DIV/0!</v>
      </c>
      <c r="AW164" s="90" t="e">
        <f t="shared" si="1544"/>
        <v>#DIV/0!</v>
      </c>
      <c r="AX164" s="90" t="e">
        <f t="shared" si="1545"/>
        <v>#DIV/0!</v>
      </c>
      <c r="AY164" s="92">
        <f t="shared" si="1546"/>
        <v>0</v>
      </c>
      <c r="AZ164" s="92">
        <f t="shared" si="1547"/>
        <v>0</v>
      </c>
      <c r="BA164" s="93">
        <f t="shared" si="1548"/>
        <v>0</v>
      </c>
      <c r="BB164" s="93">
        <f t="shared" si="1549"/>
        <v>0</v>
      </c>
      <c r="BC164" s="94"/>
      <c r="BD164" s="85"/>
      <c r="BE164" s="85"/>
      <c r="BF164" s="85"/>
      <c r="BG164" s="85"/>
      <c r="BH164" s="85"/>
      <c r="BI164" s="93">
        <f t="shared" si="1550"/>
        <v>0</v>
      </c>
      <c r="BJ164" s="85"/>
      <c r="BK164" s="85"/>
      <c r="BL164" s="85"/>
      <c r="BM164" s="85">
        <f t="shared" si="1551"/>
        <v>0</v>
      </c>
      <c r="BN164" s="85">
        <f t="shared" si="1552"/>
        <v>0</v>
      </c>
      <c r="BO164" s="9"/>
      <c r="BP164" s="9"/>
      <c r="BQ164" s="90" t="e">
        <f t="shared" si="1553"/>
        <v>#DIV/0!</v>
      </c>
      <c r="BR164" s="90" t="e">
        <f t="shared" si="1554"/>
        <v>#DIV/0!</v>
      </c>
      <c r="BS164" s="90" t="e">
        <f t="shared" si="1555"/>
        <v>#DIV/0!</v>
      </c>
      <c r="BT164" s="93">
        <f t="shared" si="1556"/>
        <v>0</v>
      </c>
      <c r="BU164" s="93">
        <f t="shared" si="1557"/>
        <v>0</v>
      </c>
      <c r="BV164" s="81"/>
      <c r="BW164" s="82"/>
      <c r="BX164" s="82"/>
      <c r="BY164" s="82"/>
      <c r="BZ164" s="82"/>
      <c r="CA164" s="82"/>
      <c r="CB164" s="80">
        <f t="shared" si="1558"/>
        <v>0</v>
      </c>
      <c r="CC164" s="82"/>
      <c r="CD164" s="82"/>
      <c r="CE164" s="82"/>
      <c r="CF164" s="85">
        <f t="shared" si="1559"/>
        <v>0</v>
      </c>
      <c r="CG164" s="85">
        <f t="shared" si="1560"/>
        <v>0</v>
      </c>
      <c r="CH164" s="9"/>
      <c r="CI164" s="9"/>
      <c r="CJ164" s="96" t="e">
        <f t="shared" si="1561"/>
        <v>#DIV/0!</v>
      </c>
      <c r="CK164" s="96" t="e">
        <f t="shared" si="1562"/>
        <v>#DIV/0!</v>
      </c>
      <c r="CL164" s="96" t="e">
        <f t="shared" si="1563"/>
        <v>#DIV/0!</v>
      </c>
      <c r="CM164" s="93">
        <f t="shared" si="1564"/>
        <v>0</v>
      </c>
      <c r="CN164" s="93">
        <f t="shared" si="1565"/>
        <v>0</v>
      </c>
      <c r="CO164" s="94"/>
      <c r="CP164" s="85"/>
      <c r="CQ164" s="85"/>
      <c r="CR164" s="85"/>
      <c r="CS164" s="85"/>
      <c r="CT164" s="85"/>
      <c r="CU164" s="93">
        <f t="shared" si="1566"/>
        <v>0</v>
      </c>
      <c r="CV164" s="85"/>
      <c r="CW164" s="85"/>
      <c r="CX164" s="85"/>
      <c r="CY164" s="85">
        <f t="shared" si="1567"/>
        <v>0</v>
      </c>
      <c r="CZ164" s="85">
        <f t="shared" si="1568"/>
        <v>0</v>
      </c>
      <c r="DA164" s="9">
        <v>42546.490466608309</v>
      </c>
      <c r="DB164" s="9">
        <v>20190</v>
      </c>
      <c r="DC164" s="96">
        <f t="shared" si="1569"/>
        <v>0</v>
      </c>
      <c r="DD164" s="96">
        <f t="shared" si="1570"/>
        <v>0</v>
      </c>
      <c r="DE164" s="96">
        <f t="shared" si="1571"/>
        <v>0</v>
      </c>
      <c r="DF164" s="93">
        <f t="shared" si="1572"/>
        <v>0</v>
      </c>
      <c r="DG164" s="93">
        <f t="shared" si="1573"/>
        <v>0</v>
      </c>
      <c r="DH164" s="94"/>
      <c r="DI164" s="85"/>
      <c r="DJ164" s="85"/>
      <c r="DK164" s="85"/>
      <c r="DL164" s="85"/>
      <c r="DM164" s="85"/>
      <c r="DN164" s="93">
        <f t="shared" si="1574"/>
        <v>0</v>
      </c>
      <c r="DO164" s="85"/>
      <c r="DP164" s="85"/>
      <c r="DQ164" s="85"/>
      <c r="DR164" s="85">
        <f t="shared" si="1575"/>
        <v>0</v>
      </c>
      <c r="DS164" s="85">
        <f t="shared" si="1576"/>
        <v>0</v>
      </c>
      <c r="DT164" s="9"/>
      <c r="DU164" s="9"/>
      <c r="DV164" s="96" t="e">
        <f t="shared" si="1577"/>
        <v>#DIV/0!</v>
      </c>
      <c r="DW164" s="96" t="e">
        <f t="shared" si="1578"/>
        <v>#DIV/0!</v>
      </c>
      <c r="DX164" s="96" t="e">
        <f t="shared" si="1579"/>
        <v>#DIV/0!</v>
      </c>
      <c r="DY164" s="93">
        <f t="shared" si="1580"/>
        <v>0</v>
      </c>
      <c r="DZ164" s="93">
        <f t="shared" si="1581"/>
        <v>0</v>
      </c>
      <c r="EA164" s="94"/>
      <c r="EB164" s="85"/>
      <c r="EC164" s="85"/>
      <c r="ED164" s="85"/>
      <c r="EE164" s="85"/>
      <c r="EF164" s="85"/>
      <c r="EG164" s="93">
        <f t="shared" si="1582"/>
        <v>0</v>
      </c>
      <c r="EH164" s="85"/>
      <c r="EI164" s="85"/>
      <c r="EJ164" s="85"/>
      <c r="EK164" s="85">
        <f t="shared" si="1583"/>
        <v>0</v>
      </c>
      <c r="EL164" s="85">
        <f t="shared" si="1584"/>
        <v>0</v>
      </c>
      <c r="EM164" s="9"/>
      <c r="EN164" s="9"/>
      <c r="EO164" s="96" t="e">
        <f t="shared" si="1585"/>
        <v>#DIV/0!</v>
      </c>
      <c r="EP164" s="96" t="e">
        <f t="shared" si="1586"/>
        <v>#DIV/0!</v>
      </c>
      <c r="EQ164" s="96" t="e">
        <f t="shared" si="1587"/>
        <v>#DIV/0!</v>
      </c>
    </row>
    <row r="165" spans="1:147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2" t="s">
        <v>19</v>
      </c>
      <c r="H165" s="40">
        <f t="shared" si="1525"/>
        <v>0</v>
      </c>
      <c r="I165" s="40">
        <f t="shared" si="1526"/>
        <v>0</v>
      </c>
      <c r="J165" s="5"/>
      <c r="K165" s="9"/>
      <c r="L165" s="9"/>
      <c r="M165" s="9"/>
      <c r="N165" s="9"/>
      <c r="O165" s="9"/>
      <c r="P165" s="40">
        <f t="shared" si="1527"/>
        <v>0</v>
      </c>
      <c r="Q165" s="9"/>
      <c r="R165" s="9"/>
      <c r="S165" s="9"/>
      <c r="T165" s="68">
        <f t="shared" si="1528"/>
        <v>0</v>
      </c>
      <c r="U165" s="68">
        <f t="shared" si="1529"/>
        <v>0</v>
      </c>
      <c r="V165" s="9">
        <f t="shared" si="1530"/>
        <v>0</v>
      </c>
      <c r="W165" s="9">
        <f t="shared" si="1531"/>
        <v>0</v>
      </c>
      <c r="X165" s="9">
        <v>54488</v>
      </c>
      <c r="Y165" s="9">
        <v>26390</v>
      </c>
      <c r="Z165" s="73">
        <f t="shared" si="1532"/>
        <v>0</v>
      </c>
      <c r="AA165" s="73">
        <f t="shared" si="1533"/>
        <v>0</v>
      </c>
      <c r="AB165" s="73">
        <f t="shared" si="1534"/>
        <v>0</v>
      </c>
      <c r="AC165" s="73">
        <f t="shared" si="1535"/>
        <v>0</v>
      </c>
      <c r="AD165" s="73">
        <f t="shared" si="1536"/>
        <v>0</v>
      </c>
      <c r="AE165" s="46">
        <f t="shared" si="1537"/>
        <v>0</v>
      </c>
      <c r="AF165" s="40">
        <f t="shared" si="1538"/>
        <v>0</v>
      </c>
      <c r="AG165" s="40">
        <f t="shared" si="1539"/>
        <v>0</v>
      </c>
      <c r="AH165" s="5"/>
      <c r="AI165" s="82"/>
      <c r="AJ165" s="82"/>
      <c r="AK165" s="82"/>
      <c r="AL165" s="9"/>
      <c r="AM165" s="9"/>
      <c r="AN165" s="80">
        <f t="shared" si="1540"/>
        <v>0</v>
      </c>
      <c r="AO165" s="9"/>
      <c r="AP165" s="82"/>
      <c r="AQ165" s="9"/>
      <c r="AR165" s="85">
        <f t="shared" si="1541"/>
        <v>0</v>
      </c>
      <c r="AS165" s="85">
        <f t="shared" si="1542"/>
        <v>0</v>
      </c>
      <c r="AT165" s="9"/>
      <c r="AU165" s="9"/>
      <c r="AV165" s="90" t="e">
        <f t="shared" si="1543"/>
        <v>#DIV/0!</v>
      </c>
      <c r="AW165" s="90" t="e">
        <f t="shared" si="1544"/>
        <v>#DIV/0!</v>
      </c>
      <c r="AX165" s="90" t="e">
        <f t="shared" si="1545"/>
        <v>#DIV/0!</v>
      </c>
      <c r="AY165" s="92">
        <f t="shared" si="1546"/>
        <v>0</v>
      </c>
      <c r="AZ165" s="92">
        <f t="shared" si="1547"/>
        <v>0</v>
      </c>
      <c r="BA165" s="93">
        <f t="shared" si="1548"/>
        <v>0</v>
      </c>
      <c r="BB165" s="93">
        <f t="shared" si="1549"/>
        <v>0</v>
      </c>
      <c r="BC165" s="94"/>
      <c r="BD165" s="85"/>
      <c r="BE165" s="85"/>
      <c r="BF165" s="85"/>
      <c r="BG165" s="85"/>
      <c r="BH165" s="85"/>
      <c r="BI165" s="93">
        <f t="shared" si="1550"/>
        <v>0</v>
      </c>
      <c r="BJ165" s="85"/>
      <c r="BK165" s="85"/>
      <c r="BL165" s="85"/>
      <c r="BM165" s="85">
        <f t="shared" si="1551"/>
        <v>0</v>
      </c>
      <c r="BN165" s="85">
        <f t="shared" si="1552"/>
        <v>0</v>
      </c>
      <c r="BO165" s="9"/>
      <c r="BP165" s="9"/>
      <c r="BQ165" s="90" t="e">
        <f t="shared" si="1553"/>
        <v>#DIV/0!</v>
      </c>
      <c r="BR165" s="90" t="e">
        <f t="shared" si="1554"/>
        <v>#DIV/0!</v>
      </c>
      <c r="BS165" s="90" t="e">
        <f t="shared" si="1555"/>
        <v>#DIV/0!</v>
      </c>
      <c r="BT165" s="93">
        <f t="shared" si="1556"/>
        <v>0</v>
      </c>
      <c r="BU165" s="93">
        <f t="shared" si="1557"/>
        <v>0</v>
      </c>
      <c r="BV165" s="97"/>
      <c r="BW165" s="98"/>
      <c r="BX165" s="82"/>
      <c r="BY165" s="82"/>
      <c r="BZ165" s="82"/>
      <c r="CA165" s="82"/>
      <c r="CB165" s="80">
        <f t="shared" si="1558"/>
        <v>0</v>
      </c>
      <c r="CC165" s="82"/>
      <c r="CD165" s="82"/>
      <c r="CE165" s="82"/>
      <c r="CF165" s="82">
        <f>(BX165+BY165+BZ165)-(BE165+BF165+BG165)</f>
        <v>0</v>
      </c>
      <c r="CG165" s="85">
        <f t="shared" si="1560"/>
        <v>0</v>
      </c>
      <c r="CH165" s="9"/>
      <c r="CI165" s="9"/>
      <c r="CJ165" s="96" t="e">
        <f t="shared" si="1561"/>
        <v>#DIV/0!</v>
      </c>
      <c r="CK165" s="96" t="e">
        <f t="shared" si="1562"/>
        <v>#DIV/0!</v>
      </c>
      <c r="CL165" s="96" t="e">
        <f t="shared" si="1563"/>
        <v>#DIV/0!</v>
      </c>
      <c r="CM165" s="93">
        <f t="shared" si="1564"/>
        <v>0</v>
      </c>
      <c r="CN165" s="93">
        <f t="shared" si="1565"/>
        <v>0</v>
      </c>
      <c r="CO165" s="94"/>
      <c r="CP165" s="85"/>
      <c r="CQ165" s="85"/>
      <c r="CR165" s="85"/>
      <c r="CS165" s="85"/>
      <c r="CT165" s="85"/>
      <c r="CU165" s="93">
        <f t="shared" si="1566"/>
        <v>0</v>
      </c>
      <c r="CV165" s="85"/>
      <c r="CW165" s="85"/>
      <c r="CX165" s="85"/>
      <c r="CY165" s="85">
        <f>(CQ165+CR165+CS165)-(BX165+BY165+BZ165)</f>
        <v>0</v>
      </c>
      <c r="CZ165" s="85">
        <f t="shared" si="1568"/>
        <v>0</v>
      </c>
      <c r="DA165" s="9">
        <v>52259</v>
      </c>
      <c r="DB165" s="9">
        <v>21350</v>
      </c>
      <c r="DC165" s="96">
        <f t="shared" si="1569"/>
        <v>0</v>
      </c>
      <c r="DD165" s="96">
        <f t="shared" si="1570"/>
        <v>0</v>
      </c>
      <c r="DE165" s="96">
        <f t="shared" si="1571"/>
        <v>0</v>
      </c>
      <c r="DF165" s="93">
        <f t="shared" si="1572"/>
        <v>0</v>
      </c>
      <c r="DG165" s="93">
        <f t="shared" si="1573"/>
        <v>0</v>
      </c>
      <c r="DH165" s="94"/>
      <c r="DI165" s="85"/>
      <c r="DJ165" s="85"/>
      <c r="DK165" s="85"/>
      <c r="DL165" s="85"/>
      <c r="DM165" s="85"/>
      <c r="DN165" s="93">
        <f t="shared" si="1574"/>
        <v>0</v>
      </c>
      <c r="DO165" s="85"/>
      <c r="DP165" s="85"/>
      <c r="DQ165" s="85"/>
      <c r="DR165" s="85">
        <f>(DJ165+DK165+DL165)-(CQ165+CR165+CS165)</f>
        <v>0</v>
      </c>
      <c r="DS165" s="85">
        <f t="shared" si="1576"/>
        <v>0</v>
      </c>
      <c r="DT165" s="9"/>
      <c r="DU165" s="9"/>
      <c r="DV165" s="96" t="e">
        <f t="shared" si="1577"/>
        <v>#DIV/0!</v>
      </c>
      <c r="DW165" s="96" t="e">
        <f t="shared" si="1578"/>
        <v>#DIV/0!</v>
      </c>
      <c r="DX165" s="96" t="e">
        <f t="shared" si="1579"/>
        <v>#DIV/0!</v>
      </c>
      <c r="DY165" s="93">
        <f t="shared" si="1580"/>
        <v>0</v>
      </c>
      <c r="DZ165" s="93">
        <f t="shared" si="1581"/>
        <v>0</v>
      </c>
      <c r="EA165" s="94"/>
      <c r="EB165" s="85"/>
      <c r="EC165" s="85"/>
      <c r="ED165" s="85"/>
      <c r="EE165" s="85"/>
      <c r="EF165" s="85"/>
      <c r="EG165" s="93">
        <f t="shared" si="1582"/>
        <v>0</v>
      </c>
      <c r="EH165" s="85"/>
      <c r="EI165" s="85"/>
      <c r="EJ165" s="85"/>
      <c r="EK165" s="85">
        <f>(EC165+ED165+EE165)-(DJ165+DK165+DL165)</f>
        <v>0</v>
      </c>
      <c r="EL165" s="85">
        <f t="shared" si="1584"/>
        <v>0</v>
      </c>
      <c r="EM165" s="9"/>
      <c r="EN165" s="9"/>
      <c r="EO165" s="96" t="e">
        <f t="shared" si="1585"/>
        <v>#DIV/0!</v>
      </c>
      <c r="EP165" s="96" t="e">
        <f t="shared" si="1586"/>
        <v>#DIV/0!</v>
      </c>
      <c r="EQ165" s="96" t="e">
        <f t="shared" si="1587"/>
        <v>#DIV/0!</v>
      </c>
    </row>
    <row r="166" spans="1:147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40">
        <f t="shared" si="1525"/>
        <v>0</v>
      </c>
      <c r="I166" s="40">
        <f t="shared" si="1526"/>
        <v>0</v>
      </c>
      <c r="J166" s="5"/>
      <c r="K166" s="9"/>
      <c r="L166" s="9"/>
      <c r="M166" s="9"/>
      <c r="N166" s="9"/>
      <c r="O166" s="9"/>
      <c r="P166" s="40">
        <f t="shared" si="1527"/>
        <v>0</v>
      </c>
      <c r="Q166" s="9"/>
      <c r="R166" s="9"/>
      <c r="S166" s="9"/>
      <c r="T166" s="68">
        <f t="shared" si="1528"/>
        <v>0</v>
      </c>
      <c r="U166" s="68">
        <f t="shared" si="1529"/>
        <v>0</v>
      </c>
      <c r="V166" s="9">
        <f t="shared" si="1530"/>
        <v>0</v>
      </c>
      <c r="W166" s="9">
        <f t="shared" si="1531"/>
        <v>0</v>
      </c>
      <c r="X166" s="9">
        <v>31818</v>
      </c>
      <c r="Y166" s="9">
        <v>26390</v>
      </c>
      <c r="Z166" s="73">
        <f t="shared" si="1532"/>
        <v>0</v>
      </c>
      <c r="AA166" s="73">
        <f t="shared" si="1533"/>
        <v>0</v>
      </c>
      <c r="AB166" s="73">
        <f t="shared" si="1534"/>
        <v>0</v>
      </c>
      <c r="AC166" s="73">
        <f t="shared" si="1535"/>
        <v>0</v>
      </c>
      <c r="AD166" s="73">
        <f t="shared" si="1536"/>
        <v>0</v>
      </c>
      <c r="AE166" s="46">
        <f t="shared" si="1537"/>
        <v>0</v>
      </c>
      <c r="AF166" s="40">
        <f t="shared" si="1538"/>
        <v>0</v>
      </c>
      <c r="AG166" s="40">
        <f t="shared" si="1539"/>
        <v>0</v>
      </c>
      <c r="AH166" s="5"/>
      <c r="AI166" s="82"/>
      <c r="AJ166" s="82"/>
      <c r="AK166" s="82"/>
      <c r="AL166" s="9"/>
      <c r="AM166" s="9"/>
      <c r="AN166" s="80">
        <f t="shared" si="1540"/>
        <v>0</v>
      </c>
      <c r="AO166" s="9"/>
      <c r="AP166" s="9"/>
      <c r="AQ166" s="9"/>
      <c r="AR166" s="85">
        <f t="shared" si="1541"/>
        <v>0</v>
      </c>
      <c r="AS166" s="85">
        <f t="shared" si="1542"/>
        <v>0</v>
      </c>
      <c r="AT166" s="9"/>
      <c r="AU166" s="9"/>
      <c r="AV166" s="90" t="e">
        <f t="shared" si="1543"/>
        <v>#DIV/0!</v>
      </c>
      <c r="AW166" s="90" t="e">
        <f t="shared" si="1544"/>
        <v>#DIV/0!</v>
      </c>
      <c r="AX166" s="90" t="e">
        <f t="shared" si="1545"/>
        <v>#DIV/0!</v>
      </c>
      <c r="AY166" s="92">
        <f t="shared" si="1546"/>
        <v>0</v>
      </c>
      <c r="AZ166" s="92">
        <f t="shared" si="1547"/>
        <v>0</v>
      </c>
      <c r="BA166" s="93">
        <f t="shared" si="1548"/>
        <v>0</v>
      </c>
      <c r="BB166" s="93">
        <f t="shared" si="1549"/>
        <v>0</v>
      </c>
      <c r="BC166" s="94"/>
      <c r="BD166" s="85"/>
      <c r="BE166" s="85"/>
      <c r="BF166" s="85"/>
      <c r="BG166" s="85"/>
      <c r="BH166" s="85"/>
      <c r="BI166" s="93">
        <f t="shared" si="1550"/>
        <v>0</v>
      </c>
      <c r="BJ166" s="85"/>
      <c r="BK166" s="85"/>
      <c r="BL166" s="85"/>
      <c r="BM166" s="85">
        <f t="shared" si="1551"/>
        <v>0</v>
      </c>
      <c r="BN166" s="85">
        <f t="shared" si="1552"/>
        <v>0</v>
      </c>
      <c r="BO166" s="9"/>
      <c r="BP166" s="9"/>
      <c r="BQ166" s="90" t="e">
        <f t="shared" si="1553"/>
        <v>#DIV/0!</v>
      </c>
      <c r="BR166" s="90" t="e">
        <f t="shared" si="1554"/>
        <v>#DIV/0!</v>
      </c>
      <c r="BS166" s="90" t="e">
        <f t="shared" si="1555"/>
        <v>#DIV/0!</v>
      </c>
      <c r="BT166" s="93">
        <f t="shared" si="1556"/>
        <v>0</v>
      </c>
      <c r="BU166" s="93">
        <f t="shared" si="1557"/>
        <v>0</v>
      </c>
      <c r="BV166" s="81"/>
      <c r="BW166" s="82"/>
      <c r="BX166" s="82"/>
      <c r="BY166" s="82"/>
      <c r="BZ166" s="82"/>
      <c r="CA166" s="82"/>
      <c r="CB166" s="80">
        <f t="shared" si="1558"/>
        <v>0</v>
      </c>
      <c r="CC166" s="82"/>
      <c r="CD166" s="82"/>
      <c r="CE166" s="82"/>
      <c r="CF166" s="85">
        <f t="shared" si="1559"/>
        <v>0</v>
      </c>
      <c r="CG166" s="85">
        <f t="shared" si="1560"/>
        <v>0</v>
      </c>
      <c r="CH166" s="9"/>
      <c r="CI166" s="9"/>
      <c r="CJ166" s="96" t="e">
        <f t="shared" si="1561"/>
        <v>#DIV/0!</v>
      </c>
      <c r="CK166" s="96" t="e">
        <f t="shared" si="1562"/>
        <v>#DIV/0!</v>
      </c>
      <c r="CL166" s="96" t="e">
        <f t="shared" si="1563"/>
        <v>#DIV/0!</v>
      </c>
      <c r="CM166" s="93">
        <f t="shared" si="1564"/>
        <v>0</v>
      </c>
      <c r="CN166" s="93">
        <f t="shared" si="1565"/>
        <v>0</v>
      </c>
      <c r="CO166" s="94"/>
      <c r="CP166" s="85"/>
      <c r="CQ166" s="85"/>
      <c r="CR166" s="85"/>
      <c r="CS166" s="85"/>
      <c r="CT166" s="85"/>
      <c r="CU166" s="93">
        <f t="shared" si="1566"/>
        <v>0</v>
      </c>
      <c r="CV166" s="85"/>
      <c r="CW166" s="85"/>
      <c r="CX166" s="85"/>
      <c r="CY166" s="85">
        <f t="shared" ref="CY166:CY172" si="1588">(CQ166+CR166+CS166)-(BX166+BY166+BZ166)</f>
        <v>0</v>
      </c>
      <c r="CZ166" s="85">
        <f t="shared" si="1568"/>
        <v>0</v>
      </c>
      <c r="DA166" s="9">
        <v>52259</v>
      </c>
      <c r="DB166" s="9">
        <v>21350</v>
      </c>
      <c r="DC166" s="96">
        <f t="shared" si="1569"/>
        <v>0</v>
      </c>
      <c r="DD166" s="96">
        <f t="shared" si="1570"/>
        <v>0</v>
      </c>
      <c r="DE166" s="96">
        <f t="shared" si="1571"/>
        <v>0</v>
      </c>
      <c r="DF166" s="93">
        <f t="shared" si="1572"/>
        <v>0</v>
      </c>
      <c r="DG166" s="93">
        <f t="shared" si="1573"/>
        <v>0</v>
      </c>
      <c r="DH166" s="94"/>
      <c r="DI166" s="85"/>
      <c r="DJ166" s="85"/>
      <c r="DK166" s="85"/>
      <c r="DL166" s="85"/>
      <c r="DM166" s="85"/>
      <c r="DN166" s="93">
        <f t="shared" si="1574"/>
        <v>0</v>
      </c>
      <c r="DO166" s="85"/>
      <c r="DP166" s="85"/>
      <c r="DQ166" s="85"/>
      <c r="DR166" s="85">
        <f t="shared" ref="DR166:DR172" si="1589">(DJ166+DK166+DL166)-(CQ166+CR166+CS166)</f>
        <v>0</v>
      </c>
      <c r="DS166" s="85">
        <f t="shared" si="1576"/>
        <v>0</v>
      </c>
      <c r="DT166" s="9"/>
      <c r="DU166" s="9"/>
      <c r="DV166" s="96" t="e">
        <f t="shared" si="1577"/>
        <v>#DIV/0!</v>
      </c>
      <c r="DW166" s="96" t="e">
        <f t="shared" si="1578"/>
        <v>#DIV/0!</v>
      </c>
      <c r="DX166" s="96" t="e">
        <f t="shared" si="1579"/>
        <v>#DIV/0!</v>
      </c>
      <c r="DY166" s="93">
        <f t="shared" si="1580"/>
        <v>0</v>
      </c>
      <c r="DZ166" s="93">
        <f t="shared" si="1581"/>
        <v>0</v>
      </c>
      <c r="EA166" s="94"/>
      <c r="EB166" s="85"/>
      <c r="EC166" s="85"/>
      <c r="ED166" s="85"/>
      <c r="EE166" s="85"/>
      <c r="EF166" s="85"/>
      <c r="EG166" s="93">
        <f t="shared" si="1582"/>
        <v>0</v>
      </c>
      <c r="EH166" s="85"/>
      <c r="EI166" s="85"/>
      <c r="EJ166" s="85"/>
      <c r="EK166" s="85">
        <f t="shared" ref="EK166:EK172" si="1590">(EC166+ED166+EE166)-(DJ166+DK166+DL166)</f>
        <v>0</v>
      </c>
      <c r="EL166" s="85">
        <f t="shared" si="1584"/>
        <v>0</v>
      </c>
      <c r="EM166" s="9"/>
      <c r="EN166" s="9"/>
      <c r="EO166" s="96" t="e">
        <f t="shared" si="1585"/>
        <v>#DIV/0!</v>
      </c>
      <c r="EP166" s="96" t="e">
        <f t="shared" si="1586"/>
        <v>#DIV/0!</v>
      </c>
      <c r="EQ166" s="96" t="e">
        <f t="shared" si="1587"/>
        <v>#DIV/0!</v>
      </c>
    </row>
    <row r="167" spans="1:147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19">
        <v>3114</v>
      </c>
      <c r="F167" s="19" t="s">
        <v>109</v>
      </c>
      <c r="G167" s="19" t="s">
        <v>95</v>
      </c>
      <c r="H167" s="40">
        <f t="shared" si="1525"/>
        <v>0</v>
      </c>
      <c r="I167" s="40">
        <f t="shared" si="1526"/>
        <v>0</v>
      </c>
      <c r="J167" s="5"/>
      <c r="K167" s="9"/>
      <c r="L167" s="9"/>
      <c r="M167" s="9"/>
      <c r="N167" s="9"/>
      <c r="O167" s="9"/>
      <c r="P167" s="40">
        <f t="shared" si="1527"/>
        <v>0</v>
      </c>
      <c r="Q167" s="9"/>
      <c r="R167" s="9"/>
      <c r="S167" s="9"/>
      <c r="T167" s="68">
        <f t="shared" si="1528"/>
        <v>0</v>
      </c>
      <c r="U167" s="68">
        <f t="shared" si="1529"/>
        <v>0</v>
      </c>
      <c r="V167" s="9">
        <f t="shared" si="1530"/>
        <v>0</v>
      </c>
      <c r="W167" s="9">
        <f t="shared" si="1531"/>
        <v>0</v>
      </c>
      <c r="X167" s="45" t="s">
        <v>219</v>
      </c>
      <c r="Y167" s="45" t="s">
        <v>219</v>
      </c>
      <c r="Z167" s="73">
        <f t="shared" si="1532"/>
        <v>0</v>
      </c>
      <c r="AA167" s="73">
        <f t="shared" si="1533"/>
        <v>0</v>
      </c>
      <c r="AB167" s="73">
        <f t="shared" si="1534"/>
        <v>0</v>
      </c>
      <c r="AC167" s="73">
        <f t="shared" si="1535"/>
        <v>0</v>
      </c>
      <c r="AD167" s="73">
        <f t="shared" si="1536"/>
        <v>0</v>
      </c>
      <c r="AE167" s="46">
        <f t="shared" si="1537"/>
        <v>0</v>
      </c>
      <c r="AF167" s="40">
        <f t="shared" si="1538"/>
        <v>0</v>
      </c>
      <c r="AG167" s="40">
        <f t="shared" si="1539"/>
        <v>0</v>
      </c>
      <c r="AH167" s="5"/>
      <c r="AI167" s="82"/>
      <c r="AJ167" s="82"/>
      <c r="AK167" s="82"/>
      <c r="AL167" s="9"/>
      <c r="AM167" s="9"/>
      <c r="AN167" s="80">
        <f t="shared" si="1540"/>
        <v>0</v>
      </c>
      <c r="AO167" s="9"/>
      <c r="AP167" s="9"/>
      <c r="AQ167" s="9"/>
      <c r="AR167" s="85">
        <f t="shared" si="1541"/>
        <v>0</v>
      </c>
      <c r="AS167" s="85">
        <f t="shared" si="1542"/>
        <v>0</v>
      </c>
      <c r="AT167" s="45" t="s">
        <v>219</v>
      </c>
      <c r="AU167" s="45" t="s">
        <v>219</v>
      </c>
      <c r="AV167" s="90">
        <v>0</v>
      </c>
      <c r="AW167" s="90">
        <v>0</v>
      </c>
      <c r="AX167" s="90">
        <f t="shared" si="1545"/>
        <v>0</v>
      </c>
      <c r="AY167" s="92">
        <f t="shared" si="1546"/>
        <v>0</v>
      </c>
      <c r="AZ167" s="92">
        <f t="shared" si="1547"/>
        <v>0</v>
      </c>
      <c r="BA167" s="93">
        <f t="shared" si="1548"/>
        <v>0</v>
      </c>
      <c r="BB167" s="93">
        <f t="shared" si="1549"/>
        <v>0</v>
      </c>
      <c r="BC167" s="94"/>
      <c r="BD167" s="85"/>
      <c r="BE167" s="85"/>
      <c r="BF167" s="85"/>
      <c r="BG167" s="85"/>
      <c r="BH167" s="85"/>
      <c r="BI167" s="93">
        <f t="shared" si="1550"/>
        <v>0</v>
      </c>
      <c r="BJ167" s="85"/>
      <c r="BK167" s="85"/>
      <c r="BL167" s="85"/>
      <c r="BM167" s="85">
        <f t="shared" si="1551"/>
        <v>0</v>
      </c>
      <c r="BN167" s="85">
        <f t="shared" si="1552"/>
        <v>0</v>
      </c>
      <c r="BO167" s="45" t="s">
        <v>219</v>
      </c>
      <c r="BP167" s="45" t="s">
        <v>219</v>
      </c>
      <c r="BQ167" s="90">
        <v>0</v>
      </c>
      <c r="BR167" s="90">
        <v>0</v>
      </c>
      <c r="BS167" s="90">
        <f t="shared" si="1555"/>
        <v>0</v>
      </c>
      <c r="BT167" s="93">
        <f t="shared" si="1556"/>
        <v>0</v>
      </c>
      <c r="BU167" s="93">
        <f t="shared" si="1557"/>
        <v>0</v>
      </c>
      <c r="BV167" s="81"/>
      <c r="BW167" s="82"/>
      <c r="BX167" s="82"/>
      <c r="BY167" s="82"/>
      <c r="BZ167" s="82"/>
      <c r="CA167" s="82"/>
      <c r="CB167" s="80">
        <f t="shared" si="1558"/>
        <v>0</v>
      </c>
      <c r="CC167" s="82"/>
      <c r="CD167" s="82"/>
      <c r="CE167" s="82"/>
      <c r="CF167" s="85">
        <f t="shared" si="1559"/>
        <v>0</v>
      </c>
      <c r="CG167" s="85">
        <f t="shared" si="1560"/>
        <v>0</v>
      </c>
      <c r="CH167" s="45" t="s">
        <v>219</v>
      </c>
      <c r="CI167" s="45" t="s">
        <v>219</v>
      </c>
      <c r="CJ167" s="96">
        <v>0</v>
      </c>
      <c r="CK167" s="96">
        <v>0</v>
      </c>
      <c r="CL167" s="96">
        <f t="shared" si="1563"/>
        <v>0</v>
      </c>
      <c r="CM167" s="93">
        <f t="shared" si="1564"/>
        <v>0</v>
      </c>
      <c r="CN167" s="93">
        <f t="shared" si="1565"/>
        <v>0</v>
      </c>
      <c r="CO167" s="94"/>
      <c r="CP167" s="85"/>
      <c r="CQ167" s="85"/>
      <c r="CR167" s="85"/>
      <c r="CS167" s="85"/>
      <c r="CT167" s="85"/>
      <c r="CU167" s="93">
        <f t="shared" si="1566"/>
        <v>0</v>
      </c>
      <c r="CV167" s="85"/>
      <c r="CW167" s="85"/>
      <c r="CX167" s="85"/>
      <c r="CY167" s="85">
        <f t="shared" si="1588"/>
        <v>0</v>
      </c>
      <c r="CZ167" s="85">
        <f t="shared" si="1568"/>
        <v>0</v>
      </c>
      <c r="DA167" s="45" t="s">
        <v>219</v>
      </c>
      <c r="DB167" s="45" t="s">
        <v>219</v>
      </c>
      <c r="DC167" s="96">
        <v>0</v>
      </c>
      <c r="DD167" s="96">
        <v>0</v>
      </c>
      <c r="DE167" s="96">
        <f t="shared" si="1571"/>
        <v>0</v>
      </c>
      <c r="DF167" s="93">
        <f t="shared" si="1572"/>
        <v>0</v>
      </c>
      <c r="DG167" s="93">
        <f t="shared" si="1573"/>
        <v>0</v>
      </c>
      <c r="DH167" s="94"/>
      <c r="DI167" s="85"/>
      <c r="DJ167" s="85"/>
      <c r="DK167" s="85"/>
      <c r="DL167" s="85"/>
      <c r="DM167" s="85"/>
      <c r="DN167" s="93">
        <f t="shared" si="1574"/>
        <v>0</v>
      </c>
      <c r="DO167" s="85"/>
      <c r="DP167" s="85"/>
      <c r="DQ167" s="85"/>
      <c r="DR167" s="85">
        <f t="shared" si="1589"/>
        <v>0</v>
      </c>
      <c r="DS167" s="85">
        <f t="shared" si="1576"/>
        <v>0</v>
      </c>
      <c r="DT167" s="45" t="s">
        <v>219</v>
      </c>
      <c r="DU167" s="45" t="s">
        <v>219</v>
      </c>
      <c r="DV167" s="96">
        <v>0</v>
      </c>
      <c r="DW167" s="96">
        <v>0</v>
      </c>
      <c r="DX167" s="96">
        <f t="shared" si="1579"/>
        <v>0</v>
      </c>
      <c r="DY167" s="93">
        <f t="shared" si="1580"/>
        <v>0</v>
      </c>
      <c r="DZ167" s="93">
        <f t="shared" si="1581"/>
        <v>0</v>
      </c>
      <c r="EA167" s="94"/>
      <c r="EB167" s="85"/>
      <c r="EC167" s="85"/>
      <c r="ED167" s="85"/>
      <c r="EE167" s="85"/>
      <c r="EF167" s="85"/>
      <c r="EG167" s="93">
        <f t="shared" si="1582"/>
        <v>0</v>
      </c>
      <c r="EH167" s="85"/>
      <c r="EI167" s="85"/>
      <c r="EJ167" s="85"/>
      <c r="EK167" s="85">
        <f t="shared" si="1590"/>
        <v>0</v>
      </c>
      <c r="EL167" s="85">
        <f t="shared" si="1584"/>
        <v>0</v>
      </c>
      <c r="EM167" s="45" t="s">
        <v>219</v>
      </c>
      <c r="EN167" s="45" t="s">
        <v>219</v>
      </c>
      <c r="EO167" s="96">
        <v>0</v>
      </c>
      <c r="EP167" s="96">
        <v>0</v>
      </c>
      <c r="EQ167" s="96">
        <f t="shared" si="1587"/>
        <v>0</v>
      </c>
    </row>
    <row r="168" spans="1:147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95</v>
      </c>
      <c r="H168" s="40">
        <f t="shared" si="1525"/>
        <v>0</v>
      </c>
      <c r="I168" s="40">
        <f t="shared" si="1526"/>
        <v>0</v>
      </c>
      <c r="J168" s="5"/>
      <c r="K168" s="9"/>
      <c r="L168" s="9"/>
      <c r="M168" s="9"/>
      <c r="N168" s="9"/>
      <c r="O168" s="9"/>
      <c r="P168" s="40">
        <f t="shared" si="1527"/>
        <v>0</v>
      </c>
      <c r="Q168" s="9"/>
      <c r="R168" s="9"/>
      <c r="S168" s="9"/>
      <c r="T168" s="68">
        <f t="shared" si="1528"/>
        <v>0</v>
      </c>
      <c r="U168" s="68">
        <f t="shared" si="1529"/>
        <v>0</v>
      </c>
      <c r="V168" s="9">
        <f t="shared" si="1530"/>
        <v>0</v>
      </c>
      <c r="W168" s="9">
        <f t="shared" si="1531"/>
        <v>0</v>
      </c>
      <c r="X168" s="45" t="s">
        <v>219</v>
      </c>
      <c r="Y168" s="9">
        <v>25931</v>
      </c>
      <c r="Z168" s="73">
        <f t="shared" si="1532"/>
        <v>0</v>
      </c>
      <c r="AA168" s="73">
        <f t="shared" si="1533"/>
        <v>0</v>
      </c>
      <c r="AB168" s="73">
        <f t="shared" si="1534"/>
        <v>0</v>
      </c>
      <c r="AC168" s="73">
        <f t="shared" si="1535"/>
        <v>0</v>
      </c>
      <c r="AD168" s="73">
        <f t="shared" si="1536"/>
        <v>0</v>
      </c>
      <c r="AE168" s="46">
        <f t="shared" si="1537"/>
        <v>0</v>
      </c>
      <c r="AF168" s="40">
        <f t="shared" si="1538"/>
        <v>0</v>
      </c>
      <c r="AG168" s="40">
        <f t="shared" si="1539"/>
        <v>0</v>
      </c>
      <c r="AH168" s="5"/>
      <c r="AI168" s="82"/>
      <c r="AJ168" s="82"/>
      <c r="AK168" s="82"/>
      <c r="AL168" s="9"/>
      <c r="AM168" s="9"/>
      <c r="AN168" s="80">
        <f t="shared" si="1540"/>
        <v>0</v>
      </c>
      <c r="AO168" s="9"/>
      <c r="AP168" s="9"/>
      <c r="AQ168" s="9"/>
      <c r="AR168" s="85">
        <f t="shared" si="1541"/>
        <v>0</v>
      </c>
      <c r="AS168" s="85">
        <f t="shared" si="1542"/>
        <v>0</v>
      </c>
      <c r="AT168" s="45" t="s">
        <v>219</v>
      </c>
      <c r="AU168" s="9"/>
      <c r="AV168" s="90">
        <v>0</v>
      </c>
      <c r="AW168" s="90" t="e">
        <f t="shared" si="1544"/>
        <v>#DIV/0!</v>
      </c>
      <c r="AX168" s="90" t="e">
        <f t="shared" si="1545"/>
        <v>#DIV/0!</v>
      </c>
      <c r="AY168" s="92">
        <f t="shared" si="1546"/>
        <v>0</v>
      </c>
      <c r="AZ168" s="92">
        <f t="shared" si="1547"/>
        <v>0</v>
      </c>
      <c r="BA168" s="93">
        <f t="shared" si="1548"/>
        <v>0</v>
      </c>
      <c r="BB168" s="93">
        <f t="shared" si="1549"/>
        <v>0</v>
      </c>
      <c r="BC168" s="94"/>
      <c r="BD168" s="85"/>
      <c r="BE168" s="85"/>
      <c r="BF168" s="85"/>
      <c r="BG168" s="85"/>
      <c r="BH168" s="85"/>
      <c r="BI168" s="93">
        <f t="shared" si="1550"/>
        <v>0</v>
      </c>
      <c r="BJ168" s="85"/>
      <c r="BK168" s="85"/>
      <c r="BL168" s="85"/>
      <c r="BM168" s="85">
        <f t="shared" si="1551"/>
        <v>0</v>
      </c>
      <c r="BN168" s="85">
        <f t="shared" si="1552"/>
        <v>0</v>
      </c>
      <c r="BO168" s="45" t="s">
        <v>219</v>
      </c>
      <c r="BP168" s="9"/>
      <c r="BQ168" s="90">
        <v>0</v>
      </c>
      <c r="BR168" s="90" t="e">
        <f t="shared" si="1554"/>
        <v>#DIV/0!</v>
      </c>
      <c r="BS168" s="90" t="e">
        <f t="shared" si="1555"/>
        <v>#DIV/0!</v>
      </c>
      <c r="BT168" s="93">
        <f t="shared" si="1556"/>
        <v>0</v>
      </c>
      <c r="BU168" s="93">
        <f t="shared" si="1557"/>
        <v>0</v>
      </c>
      <c r="BV168" s="81"/>
      <c r="BW168" s="82"/>
      <c r="BX168" s="82"/>
      <c r="BY168" s="82"/>
      <c r="BZ168" s="82"/>
      <c r="CA168" s="82"/>
      <c r="CB168" s="80">
        <f t="shared" si="1558"/>
        <v>0</v>
      </c>
      <c r="CC168" s="82"/>
      <c r="CD168" s="82"/>
      <c r="CE168" s="82"/>
      <c r="CF168" s="85">
        <f t="shared" si="1559"/>
        <v>0</v>
      </c>
      <c r="CG168" s="85">
        <f t="shared" si="1560"/>
        <v>0</v>
      </c>
      <c r="CH168" s="45" t="s">
        <v>219</v>
      </c>
      <c r="CI168" s="9"/>
      <c r="CJ168" s="96">
        <v>0</v>
      </c>
      <c r="CK168" s="96" t="e">
        <f t="shared" si="1562"/>
        <v>#DIV/0!</v>
      </c>
      <c r="CL168" s="96" t="e">
        <f t="shared" si="1563"/>
        <v>#DIV/0!</v>
      </c>
      <c r="CM168" s="93">
        <f t="shared" si="1564"/>
        <v>0</v>
      </c>
      <c r="CN168" s="93">
        <f t="shared" si="1565"/>
        <v>0</v>
      </c>
      <c r="CO168" s="94"/>
      <c r="CP168" s="85"/>
      <c r="CQ168" s="85"/>
      <c r="CR168" s="85"/>
      <c r="CS168" s="85"/>
      <c r="CT168" s="85"/>
      <c r="CU168" s="93">
        <f t="shared" si="1566"/>
        <v>0</v>
      </c>
      <c r="CV168" s="85"/>
      <c r="CW168" s="85"/>
      <c r="CX168" s="85"/>
      <c r="CY168" s="85">
        <f t="shared" si="1588"/>
        <v>0</v>
      </c>
      <c r="CZ168" s="85">
        <f t="shared" si="1568"/>
        <v>0</v>
      </c>
      <c r="DA168" s="45" t="s">
        <v>219</v>
      </c>
      <c r="DB168" s="9">
        <v>26460</v>
      </c>
      <c r="DC168" s="96">
        <v>0</v>
      </c>
      <c r="DD168" s="96">
        <f t="shared" ref="DD168" si="1591">ROUND(((CW168-CD168)/DB168/10),2)*-1</f>
        <v>0</v>
      </c>
      <c r="DE168" s="96">
        <f t="shared" si="1571"/>
        <v>0</v>
      </c>
      <c r="DF168" s="93">
        <f t="shared" si="1572"/>
        <v>0</v>
      </c>
      <c r="DG168" s="93">
        <f t="shared" si="1573"/>
        <v>0</v>
      </c>
      <c r="DH168" s="94"/>
      <c r="DI168" s="85"/>
      <c r="DJ168" s="85"/>
      <c r="DK168" s="85"/>
      <c r="DL168" s="85"/>
      <c r="DM168" s="85"/>
      <c r="DN168" s="93">
        <f t="shared" si="1574"/>
        <v>0</v>
      </c>
      <c r="DO168" s="85"/>
      <c r="DP168" s="85"/>
      <c r="DQ168" s="85"/>
      <c r="DR168" s="85">
        <f t="shared" si="1589"/>
        <v>0</v>
      </c>
      <c r="DS168" s="85">
        <f t="shared" si="1576"/>
        <v>0</v>
      </c>
      <c r="DT168" s="45" t="s">
        <v>219</v>
      </c>
      <c r="DU168" s="9"/>
      <c r="DV168" s="96">
        <v>0</v>
      </c>
      <c r="DW168" s="96" t="e">
        <f t="shared" ref="DW168" si="1592">ROUND(((DP168-CW168)/DU168/10),2)*-1</f>
        <v>#DIV/0!</v>
      </c>
      <c r="DX168" s="96" t="e">
        <f t="shared" si="1579"/>
        <v>#DIV/0!</v>
      </c>
      <c r="DY168" s="93">
        <f t="shared" si="1580"/>
        <v>0</v>
      </c>
      <c r="DZ168" s="93">
        <f t="shared" si="1581"/>
        <v>0</v>
      </c>
      <c r="EA168" s="94"/>
      <c r="EB168" s="85"/>
      <c r="EC168" s="85"/>
      <c r="ED168" s="85"/>
      <c r="EE168" s="85"/>
      <c r="EF168" s="85"/>
      <c r="EG168" s="93">
        <f t="shared" si="1582"/>
        <v>0</v>
      </c>
      <c r="EH168" s="85"/>
      <c r="EI168" s="85"/>
      <c r="EJ168" s="85"/>
      <c r="EK168" s="85">
        <f t="shared" si="1590"/>
        <v>0</v>
      </c>
      <c r="EL168" s="85">
        <f t="shared" si="1584"/>
        <v>0</v>
      </c>
      <c r="EM168" s="45" t="s">
        <v>219</v>
      </c>
      <c r="EN168" s="9"/>
      <c r="EO168" s="96">
        <v>0</v>
      </c>
      <c r="EP168" s="96" t="e">
        <f t="shared" ref="EP168" si="1593">ROUND(((EI168-DP168)/EN168/10),2)*-1</f>
        <v>#DIV/0!</v>
      </c>
      <c r="EQ168" s="96" t="e">
        <f t="shared" si="1587"/>
        <v>#DIV/0!</v>
      </c>
    </row>
    <row r="169" spans="1:147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40">
        <f t="shared" si="1525"/>
        <v>0</v>
      </c>
      <c r="I169" s="40">
        <f t="shared" si="1526"/>
        <v>0</v>
      </c>
      <c r="J169" s="5"/>
      <c r="K169" s="9"/>
      <c r="L169" s="9"/>
      <c r="M169" s="9"/>
      <c r="N169" s="9"/>
      <c r="O169" s="9"/>
      <c r="P169" s="40">
        <f t="shared" si="1527"/>
        <v>0</v>
      </c>
      <c r="Q169" s="9"/>
      <c r="R169" s="9"/>
      <c r="S169" s="9"/>
      <c r="T169" s="68">
        <f t="shared" si="1528"/>
        <v>0</v>
      </c>
      <c r="U169" s="68">
        <f t="shared" si="1529"/>
        <v>0</v>
      </c>
      <c r="V169" s="9">
        <f t="shared" si="1530"/>
        <v>0</v>
      </c>
      <c r="W169" s="9">
        <f t="shared" si="1531"/>
        <v>0</v>
      </c>
      <c r="X169" s="9">
        <v>39730</v>
      </c>
      <c r="Y169" s="45" t="s">
        <v>219</v>
      </c>
      <c r="Z169" s="73">
        <f t="shared" si="1532"/>
        <v>0</v>
      </c>
      <c r="AA169" s="73">
        <f t="shared" si="1533"/>
        <v>0</v>
      </c>
      <c r="AB169" s="73">
        <f t="shared" si="1534"/>
        <v>0</v>
      </c>
      <c r="AC169" s="73">
        <f t="shared" si="1535"/>
        <v>0</v>
      </c>
      <c r="AD169" s="73">
        <f t="shared" si="1536"/>
        <v>0</v>
      </c>
      <c r="AE169" s="46">
        <f t="shared" si="1537"/>
        <v>0</v>
      </c>
      <c r="AF169" s="40">
        <f t="shared" si="1538"/>
        <v>0</v>
      </c>
      <c r="AG169" s="40">
        <f t="shared" si="1539"/>
        <v>0</v>
      </c>
      <c r="AH169" s="5"/>
      <c r="AI169" s="82"/>
      <c r="AJ169" s="82"/>
      <c r="AK169" s="82"/>
      <c r="AL169" s="9"/>
      <c r="AM169" s="9"/>
      <c r="AN169" s="80">
        <f t="shared" si="1540"/>
        <v>0</v>
      </c>
      <c r="AO169" s="9"/>
      <c r="AP169" s="9"/>
      <c r="AQ169" s="9"/>
      <c r="AR169" s="85">
        <f t="shared" si="1541"/>
        <v>0</v>
      </c>
      <c r="AS169" s="85">
        <f t="shared" si="1542"/>
        <v>0</v>
      </c>
      <c r="AT169" s="9"/>
      <c r="AU169" s="45" t="s">
        <v>219</v>
      </c>
      <c r="AV169" s="90" t="e">
        <f t="shared" si="1543"/>
        <v>#DIV/0!</v>
      </c>
      <c r="AW169" s="90">
        <v>0</v>
      </c>
      <c r="AX169" s="90" t="e">
        <f t="shared" si="1545"/>
        <v>#DIV/0!</v>
      </c>
      <c r="AY169" s="92">
        <f t="shared" si="1546"/>
        <v>0</v>
      </c>
      <c r="AZ169" s="92">
        <f t="shared" si="1547"/>
        <v>0</v>
      </c>
      <c r="BA169" s="93">
        <f t="shared" si="1548"/>
        <v>0</v>
      </c>
      <c r="BB169" s="93">
        <f t="shared" si="1549"/>
        <v>0</v>
      </c>
      <c r="BC169" s="94"/>
      <c r="BD169" s="85"/>
      <c r="BE169" s="85"/>
      <c r="BF169" s="85"/>
      <c r="BG169" s="85"/>
      <c r="BH169" s="85"/>
      <c r="BI169" s="93">
        <f t="shared" si="1550"/>
        <v>0</v>
      </c>
      <c r="BJ169" s="85"/>
      <c r="BK169" s="85"/>
      <c r="BL169" s="85"/>
      <c r="BM169" s="85">
        <f t="shared" si="1551"/>
        <v>0</v>
      </c>
      <c r="BN169" s="85">
        <f t="shared" si="1552"/>
        <v>0</v>
      </c>
      <c r="BO169" s="9"/>
      <c r="BP169" s="45" t="s">
        <v>219</v>
      </c>
      <c r="BQ169" s="90" t="e">
        <f t="shared" si="1553"/>
        <v>#DIV/0!</v>
      </c>
      <c r="BR169" s="90">
        <v>0</v>
      </c>
      <c r="BS169" s="90" t="e">
        <f t="shared" si="1555"/>
        <v>#DIV/0!</v>
      </c>
      <c r="BT169" s="93">
        <f t="shared" si="1556"/>
        <v>0</v>
      </c>
      <c r="BU169" s="93">
        <f t="shared" si="1557"/>
        <v>0</v>
      </c>
      <c r="BV169" s="81"/>
      <c r="BW169" s="82"/>
      <c r="BX169" s="82"/>
      <c r="BY169" s="82"/>
      <c r="BZ169" s="82"/>
      <c r="CA169" s="82"/>
      <c r="CB169" s="80">
        <f t="shared" si="1558"/>
        <v>0</v>
      </c>
      <c r="CC169" s="82"/>
      <c r="CD169" s="82"/>
      <c r="CE169" s="82"/>
      <c r="CF169" s="85">
        <f t="shared" si="1559"/>
        <v>0</v>
      </c>
      <c r="CG169" s="85">
        <f t="shared" si="1560"/>
        <v>0</v>
      </c>
      <c r="CH169" s="9"/>
      <c r="CI169" s="45" t="s">
        <v>219</v>
      </c>
      <c r="CJ169" s="96" t="e">
        <f t="shared" si="1561"/>
        <v>#DIV/0!</v>
      </c>
      <c r="CK169" s="96">
        <v>0</v>
      </c>
      <c r="CL169" s="96" t="e">
        <f t="shared" si="1563"/>
        <v>#DIV/0!</v>
      </c>
      <c r="CM169" s="93">
        <f t="shared" si="1564"/>
        <v>0</v>
      </c>
      <c r="CN169" s="93">
        <f t="shared" si="1565"/>
        <v>0</v>
      </c>
      <c r="CO169" s="94"/>
      <c r="CP169" s="85"/>
      <c r="CQ169" s="85"/>
      <c r="CR169" s="85"/>
      <c r="CS169" s="85"/>
      <c r="CT169" s="85"/>
      <c r="CU169" s="93">
        <f t="shared" si="1566"/>
        <v>0</v>
      </c>
      <c r="CV169" s="85"/>
      <c r="CW169" s="85"/>
      <c r="CX169" s="85"/>
      <c r="CY169" s="85">
        <f t="shared" si="1588"/>
        <v>0</v>
      </c>
      <c r="CZ169" s="85">
        <f t="shared" si="1568"/>
        <v>0</v>
      </c>
      <c r="DA169" s="9">
        <v>40555</v>
      </c>
      <c r="DB169" s="45" t="s">
        <v>219</v>
      </c>
      <c r="DC169" s="96">
        <f t="shared" ref="DC169:DC170" si="1594">ROUND(((CR169+CS169)-(BY169+BZ169))/DA169/10,2)*-1</f>
        <v>0</v>
      </c>
      <c r="DD169" s="96">
        <v>0</v>
      </c>
      <c r="DE169" s="96">
        <f t="shared" si="1571"/>
        <v>0</v>
      </c>
      <c r="DF169" s="93">
        <f t="shared" si="1572"/>
        <v>0</v>
      </c>
      <c r="DG169" s="93">
        <f t="shared" si="1573"/>
        <v>0</v>
      </c>
      <c r="DH169" s="94"/>
      <c r="DI169" s="85"/>
      <c r="DJ169" s="85"/>
      <c r="DK169" s="85"/>
      <c r="DL169" s="85"/>
      <c r="DM169" s="85"/>
      <c r="DN169" s="93">
        <f t="shared" si="1574"/>
        <v>0</v>
      </c>
      <c r="DO169" s="85"/>
      <c r="DP169" s="85"/>
      <c r="DQ169" s="85"/>
      <c r="DR169" s="85">
        <f t="shared" si="1589"/>
        <v>0</v>
      </c>
      <c r="DS169" s="85">
        <f t="shared" si="1576"/>
        <v>0</v>
      </c>
      <c r="DT169" s="9"/>
      <c r="DU169" s="45" t="s">
        <v>219</v>
      </c>
      <c r="DV169" s="96" t="e">
        <f t="shared" ref="DV169:DV170" si="1595">ROUND(((DK169+DL169)-(CR169+CS169))/DT169/10,2)*-1</f>
        <v>#DIV/0!</v>
      </c>
      <c r="DW169" s="96">
        <v>0</v>
      </c>
      <c r="DX169" s="96" t="e">
        <f t="shared" si="1579"/>
        <v>#DIV/0!</v>
      </c>
      <c r="DY169" s="93">
        <f t="shared" si="1580"/>
        <v>0</v>
      </c>
      <c r="DZ169" s="93">
        <f t="shared" si="1581"/>
        <v>0</v>
      </c>
      <c r="EA169" s="94"/>
      <c r="EB169" s="85"/>
      <c r="EC169" s="85"/>
      <c r="ED169" s="85"/>
      <c r="EE169" s="85"/>
      <c r="EF169" s="85"/>
      <c r="EG169" s="93">
        <f t="shared" si="1582"/>
        <v>0</v>
      </c>
      <c r="EH169" s="85"/>
      <c r="EI169" s="85"/>
      <c r="EJ169" s="85"/>
      <c r="EK169" s="85">
        <f t="shared" si="1590"/>
        <v>0</v>
      </c>
      <c r="EL169" s="85">
        <f t="shared" si="1584"/>
        <v>0</v>
      </c>
      <c r="EM169" s="9"/>
      <c r="EN169" s="45" t="s">
        <v>219</v>
      </c>
      <c r="EO169" s="96" t="e">
        <f t="shared" ref="EO169:EO170" si="1596">ROUND(((ED169+EE169)-(DK169+DL169))/EM169/10,2)*-1</f>
        <v>#DIV/0!</v>
      </c>
      <c r="EP169" s="96">
        <v>0</v>
      </c>
      <c r="EQ169" s="96" t="e">
        <f t="shared" si="1587"/>
        <v>#DIV/0!</v>
      </c>
    </row>
    <row r="170" spans="1:147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75</v>
      </c>
      <c r="G170" s="2" t="s">
        <v>19</v>
      </c>
      <c r="H170" s="40">
        <f t="shared" si="1525"/>
        <v>0</v>
      </c>
      <c r="I170" s="40">
        <f t="shared" si="1526"/>
        <v>0</v>
      </c>
      <c r="J170" s="5"/>
      <c r="K170" s="9"/>
      <c r="L170" s="9"/>
      <c r="M170" s="9"/>
      <c r="N170" s="9"/>
      <c r="O170" s="9"/>
      <c r="P170" s="40">
        <f t="shared" si="1527"/>
        <v>0</v>
      </c>
      <c r="Q170" s="9"/>
      <c r="R170" s="9"/>
      <c r="S170" s="9"/>
      <c r="T170" s="68">
        <f t="shared" si="1528"/>
        <v>0</v>
      </c>
      <c r="U170" s="68">
        <f t="shared" si="1529"/>
        <v>0</v>
      </c>
      <c r="V170" s="9">
        <f t="shared" si="1530"/>
        <v>0</v>
      </c>
      <c r="W170" s="9">
        <f t="shared" si="1531"/>
        <v>0</v>
      </c>
      <c r="X170" s="9">
        <v>29360</v>
      </c>
      <c r="Y170" s="45" t="s">
        <v>219</v>
      </c>
      <c r="Z170" s="73">
        <f t="shared" si="1532"/>
        <v>0</v>
      </c>
      <c r="AA170" s="73">
        <f t="shared" si="1533"/>
        <v>0</v>
      </c>
      <c r="AB170" s="73">
        <f t="shared" si="1534"/>
        <v>0</v>
      </c>
      <c r="AC170" s="73">
        <f t="shared" si="1535"/>
        <v>0</v>
      </c>
      <c r="AD170" s="73">
        <f t="shared" si="1536"/>
        <v>0</v>
      </c>
      <c r="AE170" s="46">
        <f t="shared" si="1537"/>
        <v>0</v>
      </c>
      <c r="AF170" s="40">
        <f t="shared" si="1538"/>
        <v>0</v>
      </c>
      <c r="AG170" s="40">
        <f t="shared" si="1539"/>
        <v>0</v>
      </c>
      <c r="AH170" s="5"/>
      <c r="AI170" s="82"/>
      <c r="AJ170" s="82"/>
      <c r="AK170" s="82"/>
      <c r="AL170" s="9"/>
      <c r="AM170" s="9"/>
      <c r="AN170" s="80">
        <f t="shared" si="1540"/>
        <v>0</v>
      </c>
      <c r="AO170" s="9"/>
      <c r="AP170" s="9"/>
      <c r="AQ170" s="9"/>
      <c r="AR170" s="85">
        <f t="shared" si="1541"/>
        <v>0</v>
      </c>
      <c r="AS170" s="85">
        <f t="shared" si="1542"/>
        <v>0</v>
      </c>
      <c r="AT170" s="9"/>
      <c r="AU170" s="45" t="s">
        <v>219</v>
      </c>
      <c r="AV170" s="90" t="e">
        <f t="shared" si="1543"/>
        <v>#DIV/0!</v>
      </c>
      <c r="AW170" s="90">
        <v>0</v>
      </c>
      <c r="AX170" s="90" t="e">
        <f t="shared" si="1545"/>
        <v>#DIV/0!</v>
      </c>
      <c r="AY170" s="92">
        <f t="shared" si="1546"/>
        <v>0</v>
      </c>
      <c r="AZ170" s="92">
        <f t="shared" si="1547"/>
        <v>0</v>
      </c>
      <c r="BA170" s="93">
        <f t="shared" si="1548"/>
        <v>0</v>
      </c>
      <c r="BB170" s="93">
        <f t="shared" si="1549"/>
        <v>0</v>
      </c>
      <c r="BC170" s="94"/>
      <c r="BD170" s="85"/>
      <c r="BE170" s="85"/>
      <c r="BF170" s="85"/>
      <c r="BG170" s="85"/>
      <c r="BH170" s="85"/>
      <c r="BI170" s="93">
        <f t="shared" si="1550"/>
        <v>0</v>
      </c>
      <c r="BJ170" s="85"/>
      <c r="BK170" s="85"/>
      <c r="BL170" s="85"/>
      <c r="BM170" s="85">
        <f t="shared" si="1551"/>
        <v>0</v>
      </c>
      <c r="BN170" s="85">
        <f t="shared" si="1552"/>
        <v>0</v>
      </c>
      <c r="BO170" s="9"/>
      <c r="BP170" s="45" t="s">
        <v>219</v>
      </c>
      <c r="BQ170" s="90" t="e">
        <f t="shared" si="1553"/>
        <v>#DIV/0!</v>
      </c>
      <c r="BR170" s="90">
        <v>0</v>
      </c>
      <c r="BS170" s="90" t="e">
        <f t="shared" si="1555"/>
        <v>#DIV/0!</v>
      </c>
      <c r="BT170" s="93">
        <f t="shared" si="1556"/>
        <v>0</v>
      </c>
      <c r="BU170" s="93">
        <f t="shared" si="1557"/>
        <v>0</v>
      </c>
      <c r="BV170" s="81"/>
      <c r="BW170" s="82"/>
      <c r="BX170" s="82"/>
      <c r="BY170" s="82"/>
      <c r="BZ170" s="82"/>
      <c r="CA170" s="82"/>
      <c r="CB170" s="80">
        <f t="shared" si="1558"/>
        <v>0</v>
      </c>
      <c r="CC170" s="82"/>
      <c r="CD170" s="82"/>
      <c r="CE170" s="82"/>
      <c r="CF170" s="85">
        <f t="shared" si="1559"/>
        <v>0</v>
      </c>
      <c r="CG170" s="85">
        <f t="shared" si="1560"/>
        <v>0</v>
      </c>
      <c r="CH170" s="9"/>
      <c r="CI170" s="45" t="s">
        <v>219</v>
      </c>
      <c r="CJ170" s="96" t="e">
        <f t="shared" si="1561"/>
        <v>#DIV/0!</v>
      </c>
      <c r="CK170" s="96">
        <v>0</v>
      </c>
      <c r="CL170" s="96" t="e">
        <f t="shared" si="1563"/>
        <v>#DIV/0!</v>
      </c>
      <c r="CM170" s="93">
        <f t="shared" si="1564"/>
        <v>0</v>
      </c>
      <c r="CN170" s="93">
        <f t="shared" si="1565"/>
        <v>0</v>
      </c>
      <c r="CO170" s="94"/>
      <c r="CP170" s="85"/>
      <c r="CQ170" s="85"/>
      <c r="CR170" s="85"/>
      <c r="CS170" s="85"/>
      <c r="CT170" s="85"/>
      <c r="CU170" s="93">
        <f t="shared" si="1566"/>
        <v>0</v>
      </c>
      <c r="CV170" s="85"/>
      <c r="CW170" s="85"/>
      <c r="CX170" s="85"/>
      <c r="CY170" s="85">
        <f t="shared" si="1588"/>
        <v>0</v>
      </c>
      <c r="CZ170" s="85">
        <f t="shared" si="1568"/>
        <v>0</v>
      </c>
      <c r="DA170" s="9">
        <v>40555</v>
      </c>
      <c r="DB170" s="45" t="s">
        <v>219</v>
      </c>
      <c r="DC170" s="96">
        <f t="shared" si="1594"/>
        <v>0</v>
      </c>
      <c r="DD170" s="96">
        <v>0</v>
      </c>
      <c r="DE170" s="96">
        <f t="shared" si="1571"/>
        <v>0</v>
      </c>
      <c r="DF170" s="93">
        <f t="shared" si="1572"/>
        <v>0</v>
      </c>
      <c r="DG170" s="93">
        <f t="shared" si="1573"/>
        <v>0</v>
      </c>
      <c r="DH170" s="94"/>
      <c r="DI170" s="85"/>
      <c r="DJ170" s="85"/>
      <c r="DK170" s="85"/>
      <c r="DL170" s="85"/>
      <c r="DM170" s="85"/>
      <c r="DN170" s="93">
        <f t="shared" si="1574"/>
        <v>0</v>
      </c>
      <c r="DO170" s="85"/>
      <c r="DP170" s="85"/>
      <c r="DQ170" s="85"/>
      <c r="DR170" s="85">
        <f t="shared" si="1589"/>
        <v>0</v>
      </c>
      <c r="DS170" s="85">
        <f t="shared" si="1576"/>
        <v>0</v>
      </c>
      <c r="DT170" s="9"/>
      <c r="DU170" s="45" t="s">
        <v>219</v>
      </c>
      <c r="DV170" s="96" t="e">
        <f t="shared" si="1595"/>
        <v>#DIV/0!</v>
      </c>
      <c r="DW170" s="96">
        <v>0</v>
      </c>
      <c r="DX170" s="96" t="e">
        <f t="shared" si="1579"/>
        <v>#DIV/0!</v>
      </c>
      <c r="DY170" s="93">
        <f t="shared" si="1580"/>
        <v>0</v>
      </c>
      <c r="DZ170" s="93">
        <f t="shared" si="1581"/>
        <v>0</v>
      </c>
      <c r="EA170" s="94"/>
      <c r="EB170" s="85"/>
      <c r="EC170" s="85"/>
      <c r="ED170" s="85"/>
      <c r="EE170" s="85"/>
      <c r="EF170" s="85"/>
      <c r="EG170" s="93">
        <f t="shared" si="1582"/>
        <v>0</v>
      </c>
      <c r="EH170" s="85"/>
      <c r="EI170" s="85"/>
      <c r="EJ170" s="85"/>
      <c r="EK170" s="85">
        <f t="shared" si="1590"/>
        <v>0</v>
      </c>
      <c r="EL170" s="85">
        <f t="shared" si="1584"/>
        <v>0</v>
      </c>
      <c r="EM170" s="9"/>
      <c r="EN170" s="45" t="s">
        <v>219</v>
      </c>
      <c r="EO170" s="96" t="e">
        <f t="shared" si="1596"/>
        <v>#DIV/0!</v>
      </c>
      <c r="EP170" s="96">
        <v>0</v>
      </c>
      <c r="EQ170" s="96" t="e">
        <f t="shared" si="1587"/>
        <v>#DIV/0!</v>
      </c>
    </row>
    <row r="171" spans="1:147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94</v>
      </c>
      <c r="G171" s="7" t="s">
        <v>95</v>
      </c>
      <c r="H171" s="40">
        <f t="shared" si="1525"/>
        <v>0</v>
      </c>
      <c r="I171" s="40">
        <f t="shared" si="1526"/>
        <v>0</v>
      </c>
      <c r="J171" s="5"/>
      <c r="K171" s="9"/>
      <c r="L171" s="9"/>
      <c r="M171" s="9"/>
      <c r="N171" s="9"/>
      <c r="O171" s="9"/>
      <c r="P171" s="40">
        <f t="shared" si="1527"/>
        <v>0</v>
      </c>
      <c r="Q171" s="9"/>
      <c r="R171" s="9"/>
      <c r="S171" s="9"/>
      <c r="T171" s="68">
        <f t="shared" si="1528"/>
        <v>0</v>
      </c>
      <c r="U171" s="68">
        <f t="shared" si="1529"/>
        <v>0</v>
      </c>
      <c r="V171" s="9">
        <f t="shared" si="1530"/>
        <v>0</v>
      </c>
      <c r="W171" s="9">
        <f t="shared" si="1531"/>
        <v>0</v>
      </c>
      <c r="X171" s="45" t="s">
        <v>219</v>
      </c>
      <c r="Y171" s="9">
        <v>20956</v>
      </c>
      <c r="Z171" s="73">
        <f t="shared" si="1532"/>
        <v>0</v>
      </c>
      <c r="AA171" s="73">
        <f t="shared" si="1533"/>
        <v>0</v>
      </c>
      <c r="AB171" s="73">
        <f t="shared" si="1534"/>
        <v>0</v>
      </c>
      <c r="AC171" s="73">
        <f t="shared" si="1535"/>
        <v>0</v>
      </c>
      <c r="AD171" s="73">
        <f t="shared" si="1536"/>
        <v>0</v>
      </c>
      <c r="AE171" s="46">
        <f t="shared" si="1537"/>
        <v>0</v>
      </c>
      <c r="AF171" s="40">
        <f t="shared" si="1538"/>
        <v>0</v>
      </c>
      <c r="AG171" s="40">
        <f t="shared" si="1539"/>
        <v>0</v>
      </c>
      <c r="AH171" s="5"/>
      <c r="AI171" s="82"/>
      <c r="AJ171" s="82"/>
      <c r="AK171" s="82"/>
      <c r="AL171" s="9"/>
      <c r="AM171" s="9"/>
      <c r="AN171" s="80">
        <f t="shared" si="1540"/>
        <v>0</v>
      </c>
      <c r="AO171" s="9"/>
      <c r="AP171" s="9"/>
      <c r="AQ171" s="9"/>
      <c r="AR171" s="85">
        <f t="shared" si="1541"/>
        <v>0</v>
      </c>
      <c r="AS171" s="85">
        <f t="shared" si="1542"/>
        <v>0</v>
      </c>
      <c r="AT171" s="45" t="s">
        <v>219</v>
      </c>
      <c r="AU171" s="9"/>
      <c r="AV171" s="90">
        <v>0</v>
      </c>
      <c r="AW171" s="90" t="e">
        <f t="shared" si="1544"/>
        <v>#DIV/0!</v>
      </c>
      <c r="AX171" s="90" t="e">
        <f t="shared" si="1545"/>
        <v>#DIV/0!</v>
      </c>
      <c r="AY171" s="92">
        <f t="shared" si="1546"/>
        <v>0</v>
      </c>
      <c r="AZ171" s="92">
        <f t="shared" si="1547"/>
        <v>0</v>
      </c>
      <c r="BA171" s="93">
        <f t="shared" si="1548"/>
        <v>0</v>
      </c>
      <c r="BB171" s="93">
        <f t="shared" si="1549"/>
        <v>0</v>
      </c>
      <c r="BC171" s="94"/>
      <c r="BD171" s="85"/>
      <c r="BE171" s="85"/>
      <c r="BF171" s="85"/>
      <c r="BG171" s="85"/>
      <c r="BH171" s="85"/>
      <c r="BI171" s="93">
        <f t="shared" si="1550"/>
        <v>0</v>
      </c>
      <c r="BJ171" s="85"/>
      <c r="BK171" s="85"/>
      <c r="BL171" s="85"/>
      <c r="BM171" s="85">
        <f t="shared" si="1551"/>
        <v>0</v>
      </c>
      <c r="BN171" s="85">
        <f t="shared" si="1552"/>
        <v>0</v>
      </c>
      <c r="BO171" s="45" t="s">
        <v>219</v>
      </c>
      <c r="BP171" s="9"/>
      <c r="BQ171" s="90">
        <v>0</v>
      </c>
      <c r="BR171" s="90" t="e">
        <f t="shared" si="1554"/>
        <v>#DIV/0!</v>
      </c>
      <c r="BS171" s="90" t="e">
        <f t="shared" si="1555"/>
        <v>#DIV/0!</v>
      </c>
      <c r="BT171" s="93">
        <f t="shared" si="1556"/>
        <v>0</v>
      </c>
      <c r="BU171" s="93">
        <f t="shared" si="1557"/>
        <v>0</v>
      </c>
      <c r="BV171" s="81"/>
      <c r="BW171" s="82"/>
      <c r="BX171" s="82"/>
      <c r="BY171" s="82"/>
      <c r="BZ171" s="82"/>
      <c r="CA171" s="82"/>
      <c r="CB171" s="80">
        <f t="shared" si="1558"/>
        <v>0</v>
      </c>
      <c r="CC171" s="82"/>
      <c r="CD171" s="82"/>
      <c r="CE171" s="82"/>
      <c r="CF171" s="85">
        <f t="shared" si="1559"/>
        <v>0</v>
      </c>
      <c r="CG171" s="85">
        <f t="shared" si="1560"/>
        <v>0</v>
      </c>
      <c r="CH171" s="45" t="s">
        <v>219</v>
      </c>
      <c r="CI171" s="9"/>
      <c r="CJ171" s="96">
        <v>0</v>
      </c>
      <c r="CK171" s="96" t="e">
        <f t="shared" si="1562"/>
        <v>#DIV/0!</v>
      </c>
      <c r="CL171" s="96" t="e">
        <f t="shared" si="1563"/>
        <v>#DIV/0!</v>
      </c>
      <c r="CM171" s="93">
        <f t="shared" si="1564"/>
        <v>0</v>
      </c>
      <c r="CN171" s="93">
        <f t="shared" si="1565"/>
        <v>0</v>
      </c>
      <c r="CO171" s="94"/>
      <c r="CP171" s="85"/>
      <c r="CQ171" s="85"/>
      <c r="CR171" s="85"/>
      <c r="CS171" s="85"/>
      <c r="CT171" s="85"/>
      <c r="CU171" s="93">
        <f t="shared" si="1566"/>
        <v>0</v>
      </c>
      <c r="CV171" s="85"/>
      <c r="CW171" s="85"/>
      <c r="CX171" s="85"/>
      <c r="CY171" s="85">
        <f t="shared" si="1588"/>
        <v>0</v>
      </c>
      <c r="CZ171" s="85">
        <f t="shared" si="1568"/>
        <v>0</v>
      </c>
      <c r="DA171" s="45" t="s">
        <v>219</v>
      </c>
      <c r="DB171" s="9">
        <v>21384</v>
      </c>
      <c r="DC171" s="96">
        <v>0</v>
      </c>
      <c r="DD171" s="96">
        <f t="shared" ref="DD171:DD172" si="1597">ROUND(((CW171-CD171)/DB171/10),2)*-1</f>
        <v>0</v>
      </c>
      <c r="DE171" s="96">
        <f t="shared" si="1571"/>
        <v>0</v>
      </c>
      <c r="DF171" s="93">
        <f t="shared" si="1572"/>
        <v>0</v>
      </c>
      <c r="DG171" s="93">
        <f t="shared" si="1573"/>
        <v>0</v>
      </c>
      <c r="DH171" s="94"/>
      <c r="DI171" s="85"/>
      <c r="DJ171" s="85"/>
      <c r="DK171" s="85"/>
      <c r="DL171" s="85"/>
      <c r="DM171" s="85"/>
      <c r="DN171" s="93">
        <f t="shared" si="1574"/>
        <v>0</v>
      </c>
      <c r="DO171" s="85"/>
      <c r="DP171" s="85"/>
      <c r="DQ171" s="85"/>
      <c r="DR171" s="85">
        <f t="shared" si="1589"/>
        <v>0</v>
      </c>
      <c r="DS171" s="85">
        <f t="shared" si="1576"/>
        <v>0</v>
      </c>
      <c r="DT171" s="45" t="s">
        <v>219</v>
      </c>
      <c r="DU171" s="9"/>
      <c r="DV171" s="96">
        <v>0</v>
      </c>
      <c r="DW171" s="96" t="e">
        <f t="shared" ref="DW171:DW172" si="1598">ROUND(((DP171-CW171)/DU171/10),2)*-1</f>
        <v>#DIV/0!</v>
      </c>
      <c r="DX171" s="96" t="e">
        <f t="shared" si="1579"/>
        <v>#DIV/0!</v>
      </c>
      <c r="DY171" s="93">
        <f t="shared" si="1580"/>
        <v>0</v>
      </c>
      <c r="DZ171" s="93">
        <f t="shared" si="1581"/>
        <v>0</v>
      </c>
      <c r="EA171" s="94"/>
      <c r="EB171" s="85"/>
      <c r="EC171" s="85"/>
      <c r="ED171" s="85"/>
      <c r="EE171" s="85"/>
      <c r="EF171" s="85"/>
      <c r="EG171" s="93">
        <f t="shared" si="1582"/>
        <v>0</v>
      </c>
      <c r="EH171" s="85"/>
      <c r="EI171" s="85"/>
      <c r="EJ171" s="85"/>
      <c r="EK171" s="85">
        <f t="shared" si="1590"/>
        <v>0</v>
      </c>
      <c r="EL171" s="85">
        <f t="shared" si="1584"/>
        <v>0</v>
      </c>
      <c r="EM171" s="45" t="s">
        <v>219</v>
      </c>
      <c r="EN171" s="9"/>
      <c r="EO171" s="96">
        <v>0</v>
      </c>
      <c r="EP171" s="96" t="e">
        <f t="shared" ref="EP171:EP172" si="1599">ROUND(((EI171-DP171)/EN171/10),2)*-1</f>
        <v>#DIV/0!</v>
      </c>
      <c r="EQ171" s="96" t="e">
        <f t="shared" si="1587"/>
        <v>#DIV/0!</v>
      </c>
    </row>
    <row r="172" spans="1:147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95</v>
      </c>
      <c r="H172" s="40">
        <f t="shared" si="1525"/>
        <v>0</v>
      </c>
      <c r="I172" s="40">
        <f t="shared" si="1526"/>
        <v>0</v>
      </c>
      <c r="J172" s="5"/>
      <c r="K172" s="9"/>
      <c r="L172" s="9"/>
      <c r="M172" s="9"/>
      <c r="N172" s="9"/>
      <c r="O172" s="9"/>
      <c r="P172" s="40">
        <f t="shared" si="1527"/>
        <v>0</v>
      </c>
      <c r="Q172" s="9"/>
      <c r="R172" s="9"/>
      <c r="S172" s="9"/>
      <c r="T172" s="68">
        <f t="shared" si="1528"/>
        <v>0</v>
      </c>
      <c r="U172" s="68">
        <f t="shared" si="1529"/>
        <v>0</v>
      </c>
      <c r="V172" s="9">
        <f t="shared" si="1530"/>
        <v>0</v>
      </c>
      <c r="W172" s="9">
        <f t="shared" si="1531"/>
        <v>0</v>
      </c>
      <c r="X172" s="9">
        <v>39749</v>
      </c>
      <c r="Y172" s="9">
        <v>24978</v>
      </c>
      <c r="Z172" s="73">
        <f t="shared" si="1532"/>
        <v>0</v>
      </c>
      <c r="AA172" s="73">
        <f t="shared" si="1533"/>
        <v>0</v>
      </c>
      <c r="AB172" s="73">
        <f t="shared" si="1534"/>
        <v>0</v>
      </c>
      <c r="AC172" s="73">
        <f t="shared" si="1535"/>
        <v>0</v>
      </c>
      <c r="AD172" s="73">
        <f t="shared" si="1536"/>
        <v>0</v>
      </c>
      <c r="AE172" s="46">
        <f t="shared" si="1537"/>
        <v>0</v>
      </c>
      <c r="AF172" s="40">
        <f t="shared" si="1538"/>
        <v>0</v>
      </c>
      <c r="AG172" s="40">
        <f t="shared" si="1539"/>
        <v>0</v>
      </c>
      <c r="AH172" s="5"/>
      <c r="AI172" s="82"/>
      <c r="AJ172" s="82"/>
      <c r="AK172" s="82"/>
      <c r="AL172" s="9"/>
      <c r="AM172" s="9"/>
      <c r="AN172" s="80">
        <f t="shared" si="1540"/>
        <v>0</v>
      </c>
      <c r="AO172" s="9"/>
      <c r="AP172" s="9"/>
      <c r="AQ172" s="9"/>
      <c r="AR172" s="85">
        <f t="shared" si="1541"/>
        <v>0</v>
      </c>
      <c r="AS172" s="85">
        <f t="shared" si="1542"/>
        <v>0</v>
      </c>
      <c r="AT172" s="9"/>
      <c r="AU172" s="9"/>
      <c r="AV172" s="90" t="e">
        <f t="shared" si="1543"/>
        <v>#DIV/0!</v>
      </c>
      <c r="AW172" s="90" t="e">
        <f t="shared" si="1544"/>
        <v>#DIV/0!</v>
      </c>
      <c r="AX172" s="90" t="e">
        <f t="shared" si="1545"/>
        <v>#DIV/0!</v>
      </c>
      <c r="AY172" s="92">
        <f t="shared" si="1546"/>
        <v>0</v>
      </c>
      <c r="AZ172" s="92">
        <f t="shared" si="1547"/>
        <v>0</v>
      </c>
      <c r="BA172" s="93">
        <f t="shared" si="1548"/>
        <v>0</v>
      </c>
      <c r="BB172" s="93">
        <f t="shared" si="1549"/>
        <v>0</v>
      </c>
      <c r="BC172" s="94"/>
      <c r="BD172" s="85"/>
      <c r="BE172" s="85"/>
      <c r="BF172" s="85"/>
      <c r="BG172" s="85"/>
      <c r="BH172" s="85"/>
      <c r="BI172" s="93">
        <f t="shared" si="1550"/>
        <v>0</v>
      </c>
      <c r="BJ172" s="85"/>
      <c r="BK172" s="85"/>
      <c r="BL172" s="85"/>
      <c r="BM172" s="85">
        <f t="shared" si="1551"/>
        <v>0</v>
      </c>
      <c r="BN172" s="85">
        <f t="shared" si="1552"/>
        <v>0</v>
      </c>
      <c r="BO172" s="9"/>
      <c r="BP172" s="9"/>
      <c r="BQ172" s="90" t="e">
        <f t="shared" si="1553"/>
        <v>#DIV/0!</v>
      </c>
      <c r="BR172" s="90" t="e">
        <f t="shared" si="1554"/>
        <v>#DIV/0!</v>
      </c>
      <c r="BS172" s="90" t="e">
        <f t="shared" si="1555"/>
        <v>#DIV/0!</v>
      </c>
      <c r="BT172" s="93">
        <f t="shared" si="1556"/>
        <v>0</v>
      </c>
      <c r="BU172" s="93">
        <f t="shared" si="1557"/>
        <v>0</v>
      </c>
      <c r="BV172" s="81"/>
      <c r="BW172" s="82"/>
      <c r="BX172" s="82"/>
      <c r="BY172" s="82"/>
      <c r="BZ172" s="82"/>
      <c r="CA172" s="82"/>
      <c r="CB172" s="80">
        <f t="shared" si="1558"/>
        <v>0</v>
      </c>
      <c r="CC172" s="82"/>
      <c r="CD172" s="82"/>
      <c r="CE172" s="82"/>
      <c r="CF172" s="85">
        <f t="shared" si="1559"/>
        <v>0</v>
      </c>
      <c r="CG172" s="85">
        <f t="shared" si="1560"/>
        <v>0</v>
      </c>
      <c r="CH172" s="9"/>
      <c r="CI172" s="9"/>
      <c r="CJ172" s="96" t="e">
        <f t="shared" si="1561"/>
        <v>#DIV/0!</v>
      </c>
      <c r="CK172" s="96" t="e">
        <f t="shared" si="1562"/>
        <v>#DIV/0!</v>
      </c>
      <c r="CL172" s="96" t="e">
        <f t="shared" si="1563"/>
        <v>#DIV/0!</v>
      </c>
      <c r="CM172" s="93">
        <f t="shared" si="1564"/>
        <v>0</v>
      </c>
      <c r="CN172" s="93">
        <f t="shared" si="1565"/>
        <v>0</v>
      </c>
      <c r="CO172" s="94"/>
      <c r="CP172" s="85"/>
      <c r="CQ172" s="85"/>
      <c r="CR172" s="85"/>
      <c r="CS172" s="85"/>
      <c r="CT172" s="85"/>
      <c r="CU172" s="93">
        <f t="shared" si="1566"/>
        <v>0</v>
      </c>
      <c r="CV172" s="85"/>
      <c r="CW172" s="85"/>
      <c r="CX172" s="85"/>
      <c r="CY172" s="85">
        <f t="shared" si="1588"/>
        <v>0</v>
      </c>
      <c r="CZ172" s="85">
        <f t="shared" si="1568"/>
        <v>0</v>
      </c>
      <c r="DA172" s="9">
        <v>40560</v>
      </c>
      <c r="DB172" s="9">
        <v>25488</v>
      </c>
      <c r="DC172" s="96">
        <f t="shared" ref="DC172" si="1600">ROUND(((CR172+CS172)-(BY172+BZ172))/DA172/10,2)*-1</f>
        <v>0</v>
      </c>
      <c r="DD172" s="96">
        <f t="shared" si="1597"/>
        <v>0</v>
      </c>
      <c r="DE172" s="96">
        <f t="shared" si="1571"/>
        <v>0</v>
      </c>
      <c r="DF172" s="93">
        <f t="shared" si="1572"/>
        <v>0</v>
      </c>
      <c r="DG172" s="93">
        <f t="shared" si="1573"/>
        <v>0</v>
      </c>
      <c r="DH172" s="94"/>
      <c r="DI172" s="85"/>
      <c r="DJ172" s="85"/>
      <c r="DK172" s="85"/>
      <c r="DL172" s="85"/>
      <c r="DM172" s="85"/>
      <c r="DN172" s="93">
        <f t="shared" si="1574"/>
        <v>0</v>
      </c>
      <c r="DO172" s="85"/>
      <c r="DP172" s="85"/>
      <c r="DQ172" s="85"/>
      <c r="DR172" s="85">
        <f t="shared" si="1589"/>
        <v>0</v>
      </c>
      <c r="DS172" s="85">
        <f t="shared" si="1576"/>
        <v>0</v>
      </c>
      <c r="DT172" s="9"/>
      <c r="DU172" s="9"/>
      <c r="DV172" s="96" t="e">
        <f t="shared" ref="DV172" si="1601">ROUND(((DK172+DL172)-(CR172+CS172))/DT172/10,2)*-1</f>
        <v>#DIV/0!</v>
      </c>
      <c r="DW172" s="96" t="e">
        <f t="shared" si="1598"/>
        <v>#DIV/0!</v>
      </c>
      <c r="DX172" s="96" t="e">
        <f t="shared" si="1579"/>
        <v>#DIV/0!</v>
      </c>
      <c r="DY172" s="93">
        <f t="shared" si="1580"/>
        <v>0</v>
      </c>
      <c r="DZ172" s="93">
        <f t="shared" si="1581"/>
        <v>0</v>
      </c>
      <c r="EA172" s="94"/>
      <c r="EB172" s="85"/>
      <c r="EC172" s="85"/>
      <c r="ED172" s="85"/>
      <c r="EE172" s="85"/>
      <c r="EF172" s="85"/>
      <c r="EG172" s="93">
        <f t="shared" si="1582"/>
        <v>0</v>
      </c>
      <c r="EH172" s="85"/>
      <c r="EI172" s="85"/>
      <c r="EJ172" s="85"/>
      <c r="EK172" s="85">
        <f t="shared" si="1590"/>
        <v>0</v>
      </c>
      <c r="EL172" s="85">
        <f t="shared" si="1584"/>
        <v>0</v>
      </c>
      <c r="EM172" s="9"/>
      <c r="EN172" s="9"/>
      <c r="EO172" s="96" t="e">
        <f t="shared" ref="EO172" si="1602">ROUND(((ED172+EE172)-(DK172+DL172))/EM172/10,2)*-1</f>
        <v>#DIV/0!</v>
      </c>
      <c r="EP172" s="96" t="e">
        <f t="shared" si="1599"/>
        <v>#DIV/0!</v>
      </c>
      <c r="EQ172" s="96" t="e">
        <f t="shared" si="1587"/>
        <v>#DIV/0!</v>
      </c>
    </row>
    <row r="173" spans="1:147" x14ac:dyDescent="0.25">
      <c r="A173" s="29"/>
      <c r="B173" s="30"/>
      <c r="C173" s="31"/>
      <c r="D173" s="32" t="s">
        <v>178</v>
      </c>
      <c r="E173" s="30"/>
      <c r="F173" s="30"/>
      <c r="G173" s="31"/>
      <c r="H173" s="33">
        <f t="shared" ref="H173:AE173" si="1603">SUBTOTAL(9,H163:H172)</f>
        <v>0</v>
      </c>
      <c r="I173" s="33">
        <f t="shared" si="1603"/>
        <v>0</v>
      </c>
      <c r="J173" s="33">
        <f t="shared" si="1603"/>
        <v>0</v>
      </c>
      <c r="K173" s="33">
        <f t="shared" si="1603"/>
        <v>0</v>
      </c>
      <c r="L173" s="33">
        <f t="shared" si="1603"/>
        <v>0</v>
      </c>
      <c r="M173" s="33">
        <f t="shared" si="1603"/>
        <v>0</v>
      </c>
      <c r="N173" s="33">
        <f t="shared" si="1603"/>
        <v>0</v>
      </c>
      <c r="O173" s="33">
        <f t="shared" si="1603"/>
        <v>0</v>
      </c>
      <c r="P173" s="33">
        <f t="shared" si="1603"/>
        <v>0</v>
      </c>
      <c r="Q173" s="33">
        <f t="shared" si="1603"/>
        <v>0</v>
      </c>
      <c r="R173" s="33">
        <f t="shared" si="1603"/>
        <v>0</v>
      </c>
      <c r="S173" s="33">
        <f t="shared" si="1603"/>
        <v>0</v>
      </c>
      <c r="T173" s="33">
        <f t="shared" si="1603"/>
        <v>0</v>
      </c>
      <c r="U173" s="33">
        <f t="shared" si="1603"/>
        <v>0</v>
      </c>
      <c r="V173" s="33">
        <f t="shared" si="1603"/>
        <v>0</v>
      </c>
      <c r="W173" s="33">
        <f t="shared" si="1603"/>
        <v>0</v>
      </c>
      <c r="X173" s="33">
        <f t="shared" si="1603"/>
        <v>285883</v>
      </c>
      <c r="Y173" s="33">
        <f t="shared" si="1603"/>
        <v>171265</v>
      </c>
      <c r="Z173" s="47">
        <f t="shared" si="1603"/>
        <v>0</v>
      </c>
      <c r="AA173" s="47">
        <f t="shared" si="1603"/>
        <v>0</v>
      </c>
      <c r="AB173" s="47">
        <f t="shared" si="1603"/>
        <v>0</v>
      </c>
      <c r="AC173" s="47">
        <f t="shared" si="1603"/>
        <v>0</v>
      </c>
      <c r="AD173" s="47">
        <f t="shared" si="1603"/>
        <v>0</v>
      </c>
      <c r="AE173" s="47">
        <f t="shared" si="1603"/>
        <v>0</v>
      </c>
      <c r="AF173" s="33">
        <f t="shared" ref="AF173:AX173" si="1604">SUBTOTAL(9,AF163:AF172)</f>
        <v>0</v>
      </c>
      <c r="AG173" s="33">
        <f t="shared" si="1604"/>
        <v>0</v>
      </c>
      <c r="AH173" s="33">
        <f t="shared" si="1604"/>
        <v>0</v>
      </c>
      <c r="AI173" s="33">
        <f t="shared" si="1604"/>
        <v>0</v>
      </c>
      <c r="AJ173" s="33">
        <f t="shared" si="1604"/>
        <v>0</v>
      </c>
      <c r="AK173" s="33">
        <f t="shared" si="1604"/>
        <v>0</v>
      </c>
      <c r="AL173" s="33">
        <f t="shared" si="1604"/>
        <v>0</v>
      </c>
      <c r="AM173" s="33">
        <f t="shared" si="1604"/>
        <v>0</v>
      </c>
      <c r="AN173" s="33">
        <f t="shared" si="1604"/>
        <v>0</v>
      </c>
      <c r="AO173" s="33">
        <f t="shared" si="1604"/>
        <v>0</v>
      </c>
      <c r="AP173" s="33">
        <f t="shared" si="1604"/>
        <v>0</v>
      </c>
      <c r="AQ173" s="33">
        <f t="shared" si="1604"/>
        <v>0</v>
      </c>
      <c r="AR173" s="33">
        <f t="shared" si="1604"/>
        <v>0</v>
      </c>
      <c r="AS173" s="33">
        <f t="shared" si="1604"/>
        <v>0</v>
      </c>
      <c r="AT173" s="33">
        <f t="shared" si="1604"/>
        <v>0</v>
      </c>
      <c r="AU173" s="33">
        <f t="shared" si="1604"/>
        <v>0</v>
      </c>
      <c r="AV173" s="47" t="e">
        <f t="shared" si="1604"/>
        <v>#DIV/0!</v>
      </c>
      <c r="AW173" s="47" t="e">
        <f t="shared" si="1604"/>
        <v>#DIV/0!</v>
      </c>
      <c r="AX173" s="47" t="e">
        <f t="shared" si="1604"/>
        <v>#DIV/0!</v>
      </c>
      <c r="AY173"/>
      <c r="AZ173"/>
      <c r="BA173" s="33">
        <f t="shared" ref="BA173:BS173" si="1605">SUBTOTAL(9,BA163:BA172)</f>
        <v>0</v>
      </c>
      <c r="BB173" s="33">
        <f t="shared" si="1605"/>
        <v>0</v>
      </c>
      <c r="BC173" s="33">
        <f t="shared" si="1605"/>
        <v>0</v>
      </c>
      <c r="BD173" s="33">
        <f t="shared" si="1605"/>
        <v>0</v>
      </c>
      <c r="BE173" s="33">
        <f t="shared" si="1605"/>
        <v>0</v>
      </c>
      <c r="BF173" s="33">
        <f t="shared" si="1605"/>
        <v>0</v>
      </c>
      <c r="BG173" s="33">
        <f t="shared" si="1605"/>
        <v>0</v>
      </c>
      <c r="BH173" s="33">
        <f t="shared" si="1605"/>
        <v>0</v>
      </c>
      <c r="BI173" s="33">
        <f t="shared" si="1605"/>
        <v>0</v>
      </c>
      <c r="BJ173" s="33">
        <f t="shared" si="1605"/>
        <v>0</v>
      </c>
      <c r="BK173" s="33">
        <f t="shared" si="1605"/>
        <v>0</v>
      </c>
      <c r="BL173" s="33">
        <f t="shared" si="1605"/>
        <v>0</v>
      </c>
      <c r="BM173" s="33">
        <f t="shared" si="1605"/>
        <v>0</v>
      </c>
      <c r="BN173" s="33">
        <f t="shared" si="1605"/>
        <v>0</v>
      </c>
      <c r="BO173" s="33">
        <f t="shared" si="1605"/>
        <v>0</v>
      </c>
      <c r="BP173" s="33">
        <f t="shared" si="1605"/>
        <v>0</v>
      </c>
      <c r="BQ173" s="47" t="e">
        <f t="shared" si="1605"/>
        <v>#DIV/0!</v>
      </c>
      <c r="BR173" s="47" t="e">
        <f t="shared" si="1605"/>
        <v>#DIV/0!</v>
      </c>
      <c r="BS173" s="47" t="e">
        <f t="shared" si="1605"/>
        <v>#DIV/0!</v>
      </c>
      <c r="BT173" s="33">
        <f t="shared" ref="BT173:CL173" si="1606">SUBTOTAL(9,BT163:BT172)</f>
        <v>0</v>
      </c>
      <c r="BU173" s="33">
        <f t="shared" si="1606"/>
        <v>0</v>
      </c>
      <c r="BV173" s="33">
        <f t="shared" si="1606"/>
        <v>0</v>
      </c>
      <c r="BW173" s="33">
        <f t="shared" si="1606"/>
        <v>0</v>
      </c>
      <c r="BX173" s="33">
        <f t="shared" si="1606"/>
        <v>0</v>
      </c>
      <c r="BY173" s="33">
        <f t="shared" si="1606"/>
        <v>0</v>
      </c>
      <c r="BZ173" s="33">
        <f t="shared" si="1606"/>
        <v>0</v>
      </c>
      <c r="CA173" s="33">
        <f t="shared" si="1606"/>
        <v>0</v>
      </c>
      <c r="CB173" s="33">
        <f t="shared" si="1606"/>
        <v>0</v>
      </c>
      <c r="CC173" s="33">
        <f t="shared" si="1606"/>
        <v>0</v>
      </c>
      <c r="CD173" s="33">
        <f t="shared" si="1606"/>
        <v>0</v>
      </c>
      <c r="CE173" s="33">
        <f t="shared" si="1606"/>
        <v>0</v>
      </c>
      <c r="CF173" s="33">
        <f t="shared" si="1606"/>
        <v>0</v>
      </c>
      <c r="CG173" s="33">
        <f t="shared" si="1606"/>
        <v>0</v>
      </c>
      <c r="CH173" s="33">
        <f t="shared" si="1606"/>
        <v>0</v>
      </c>
      <c r="CI173" s="33">
        <f t="shared" si="1606"/>
        <v>0</v>
      </c>
      <c r="CJ173" s="60" t="e">
        <f t="shared" si="1606"/>
        <v>#DIV/0!</v>
      </c>
      <c r="CK173" s="60" t="e">
        <f t="shared" si="1606"/>
        <v>#DIV/0!</v>
      </c>
      <c r="CL173" s="60" t="e">
        <f t="shared" si="1606"/>
        <v>#DIV/0!</v>
      </c>
      <c r="CM173" s="33">
        <f t="shared" ref="CM173:DE173" si="1607">SUBTOTAL(9,CM163:CM172)</f>
        <v>0</v>
      </c>
      <c r="CN173" s="33">
        <f t="shared" si="1607"/>
        <v>0</v>
      </c>
      <c r="CO173" s="33">
        <f t="shared" si="1607"/>
        <v>0</v>
      </c>
      <c r="CP173" s="33">
        <f t="shared" si="1607"/>
        <v>0</v>
      </c>
      <c r="CQ173" s="33">
        <f t="shared" si="1607"/>
        <v>0</v>
      </c>
      <c r="CR173" s="33">
        <f t="shared" si="1607"/>
        <v>0</v>
      </c>
      <c r="CS173" s="33">
        <f t="shared" si="1607"/>
        <v>0</v>
      </c>
      <c r="CT173" s="33">
        <f t="shared" si="1607"/>
        <v>0</v>
      </c>
      <c r="CU173" s="33">
        <f t="shared" si="1607"/>
        <v>0</v>
      </c>
      <c r="CV173" s="33">
        <f t="shared" si="1607"/>
        <v>0</v>
      </c>
      <c r="CW173" s="33">
        <f t="shared" si="1607"/>
        <v>0</v>
      </c>
      <c r="CX173" s="33">
        <f t="shared" si="1607"/>
        <v>0</v>
      </c>
      <c r="CY173" s="33">
        <f t="shared" si="1607"/>
        <v>0</v>
      </c>
      <c r="CZ173" s="33">
        <f t="shared" si="1607"/>
        <v>0</v>
      </c>
      <c r="DA173" s="33">
        <f t="shared" si="1607"/>
        <v>311280.98093321663</v>
      </c>
      <c r="DB173" s="33">
        <f t="shared" si="1607"/>
        <v>156412</v>
      </c>
      <c r="DC173" s="60">
        <f t="shared" si="1607"/>
        <v>0</v>
      </c>
      <c r="DD173" s="60">
        <f t="shared" si="1607"/>
        <v>0</v>
      </c>
      <c r="DE173" s="60">
        <f t="shared" si="1607"/>
        <v>0</v>
      </c>
      <c r="DF173" s="33">
        <f t="shared" ref="DF173:DX173" si="1608">SUBTOTAL(9,DF163:DF172)</f>
        <v>0</v>
      </c>
      <c r="DG173" s="33">
        <f t="shared" si="1608"/>
        <v>0</v>
      </c>
      <c r="DH173" s="33">
        <f t="shared" si="1608"/>
        <v>0</v>
      </c>
      <c r="DI173" s="33">
        <f t="shared" si="1608"/>
        <v>0</v>
      </c>
      <c r="DJ173" s="33">
        <f t="shared" si="1608"/>
        <v>0</v>
      </c>
      <c r="DK173" s="33">
        <f t="shared" si="1608"/>
        <v>0</v>
      </c>
      <c r="DL173" s="33">
        <f t="shared" si="1608"/>
        <v>0</v>
      </c>
      <c r="DM173" s="33">
        <f t="shared" si="1608"/>
        <v>0</v>
      </c>
      <c r="DN173" s="33">
        <f t="shared" si="1608"/>
        <v>0</v>
      </c>
      <c r="DO173" s="33">
        <f t="shared" si="1608"/>
        <v>0</v>
      </c>
      <c r="DP173" s="33">
        <f t="shared" si="1608"/>
        <v>0</v>
      </c>
      <c r="DQ173" s="33">
        <f t="shared" si="1608"/>
        <v>0</v>
      </c>
      <c r="DR173" s="33">
        <f t="shared" si="1608"/>
        <v>0</v>
      </c>
      <c r="DS173" s="33">
        <f t="shared" si="1608"/>
        <v>0</v>
      </c>
      <c r="DT173" s="33">
        <f t="shared" si="1608"/>
        <v>0</v>
      </c>
      <c r="DU173" s="33">
        <f t="shared" si="1608"/>
        <v>0</v>
      </c>
      <c r="DV173" s="60" t="e">
        <f t="shared" si="1608"/>
        <v>#DIV/0!</v>
      </c>
      <c r="DW173" s="60" t="e">
        <f t="shared" si="1608"/>
        <v>#DIV/0!</v>
      </c>
      <c r="DX173" s="60" t="e">
        <f t="shared" si="1608"/>
        <v>#DIV/0!</v>
      </c>
      <c r="DY173" s="33">
        <f t="shared" ref="DY173:EQ173" si="1609">SUBTOTAL(9,DY163:DY172)</f>
        <v>0</v>
      </c>
      <c r="DZ173" s="33">
        <f t="shared" si="1609"/>
        <v>0</v>
      </c>
      <c r="EA173" s="33">
        <f t="shared" si="1609"/>
        <v>0</v>
      </c>
      <c r="EB173" s="33">
        <f t="shared" si="1609"/>
        <v>0</v>
      </c>
      <c r="EC173" s="33">
        <f t="shared" si="1609"/>
        <v>0</v>
      </c>
      <c r="ED173" s="33">
        <f t="shared" si="1609"/>
        <v>0</v>
      </c>
      <c r="EE173" s="33">
        <f t="shared" si="1609"/>
        <v>0</v>
      </c>
      <c r="EF173" s="33">
        <f t="shared" si="1609"/>
        <v>0</v>
      </c>
      <c r="EG173" s="33">
        <f t="shared" si="1609"/>
        <v>0</v>
      </c>
      <c r="EH173" s="33">
        <f t="shared" si="1609"/>
        <v>0</v>
      </c>
      <c r="EI173" s="33">
        <f t="shared" si="1609"/>
        <v>0</v>
      </c>
      <c r="EJ173" s="33">
        <f t="shared" si="1609"/>
        <v>0</v>
      </c>
      <c r="EK173" s="33">
        <f t="shared" si="1609"/>
        <v>0</v>
      </c>
      <c r="EL173" s="33">
        <f t="shared" si="1609"/>
        <v>0</v>
      </c>
      <c r="EM173" s="33">
        <f t="shared" si="1609"/>
        <v>0</v>
      </c>
      <c r="EN173" s="33">
        <f t="shared" si="1609"/>
        <v>0</v>
      </c>
      <c r="EO173" s="60" t="e">
        <f t="shared" si="1609"/>
        <v>#DIV/0!</v>
      </c>
      <c r="EP173" s="60" t="e">
        <f t="shared" si="1609"/>
        <v>#DIV/0!</v>
      </c>
      <c r="EQ173" s="60" t="e">
        <f t="shared" si="1609"/>
        <v>#DIV/0!</v>
      </c>
    </row>
    <row r="174" spans="1:147" x14ac:dyDescent="0.25">
      <c r="A174" s="25">
        <v>1456</v>
      </c>
      <c r="B174" s="6">
        <v>600023427</v>
      </c>
      <c r="C174" s="26">
        <v>46749799</v>
      </c>
      <c r="D174" s="27" t="s">
        <v>55</v>
      </c>
      <c r="E174" s="6">
        <v>3112</v>
      </c>
      <c r="F174" s="6" t="s">
        <v>71</v>
      </c>
      <c r="G174" s="6" t="s">
        <v>19</v>
      </c>
      <c r="H174" s="40">
        <f t="shared" ref="H174:H184" si="1610">I174+P174</f>
        <v>0</v>
      </c>
      <c r="I174" s="40">
        <f t="shared" ref="I174:I184" si="1611">K174+L174+M174+N174+O174</f>
        <v>0</v>
      </c>
      <c r="J174" s="5"/>
      <c r="K174" s="9"/>
      <c r="L174" s="9"/>
      <c r="M174" s="9"/>
      <c r="N174" s="9"/>
      <c r="O174" s="9"/>
      <c r="P174" s="40">
        <f t="shared" ref="P174:P184" si="1612">Q174+R174+S174</f>
        <v>0</v>
      </c>
      <c r="Q174" s="9"/>
      <c r="R174" s="9"/>
      <c r="S174" s="9"/>
      <c r="T174" s="68">
        <f t="shared" ref="T174:T184" si="1613">(L174+M174+N174)*-1</f>
        <v>0</v>
      </c>
      <c r="U174" s="68">
        <f t="shared" ref="U174:U184" si="1614">(Q174+R174)*-1</f>
        <v>0</v>
      </c>
      <c r="V174" s="9">
        <f t="shared" ref="V174:V184" si="1615">ROUND(T174*0.65,0)</f>
        <v>0</v>
      </c>
      <c r="W174" s="9">
        <f t="shared" ref="W174:W184" si="1616">ROUND(U174*0.65,0)</f>
        <v>0</v>
      </c>
      <c r="X174" s="9">
        <v>45369</v>
      </c>
      <c r="Y174" s="9">
        <v>23310</v>
      </c>
      <c r="Z174" s="73">
        <f t="shared" ref="Z174:Z184" si="1617">IF(T174=0,0,ROUND((T174+L174)/X174/12,2))</f>
        <v>0</v>
      </c>
      <c r="AA174" s="73">
        <f t="shared" ref="AA174:AA184" si="1618">IF(U174=0,0,ROUND((U174+Q174)/Y174/12,2))</f>
        <v>0</v>
      </c>
      <c r="AB174" s="73">
        <f t="shared" ref="AB174:AB184" si="1619">Z174+AA174</f>
        <v>0</v>
      </c>
      <c r="AC174" s="73">
        <f t="shared" ref="AC174:AC184" si="1620">ROUND(Z174*0.65,2)</f>
        <v>0</v>
      </c>
      <c r="AD174" s="73">
        <f t="shared" ref="AD174:AD184" si="1621">ROUND(AA174*0.65,2)</f>
        <v>0</v>
      </c>
      <c r="AE174" s="46">
        <f t="shared" ref="AE174:AE184" si="1622">AC174+AD174</f>
        <v>0</v>
      </c>
      <c r="AF174" s="40">
        <f t="shared" ref="AF174:AF184" si="1623">AG174+AN174</f>
        <v>0</v>
      </c>
      <c r="AG174" s="40">
        <f t="shared" ref="AG174:AG184" si="1624">AI174+AJ174+AK174+AL174+AM174</f>
        <v>0</v>
      </c>
      <c r="AH174" s="5"/>
      <c r="AI174" s="9"/>
      <c r="AJ174" s="9"/>
      <c r="AK174" s="9"/>
      <c r="AL174" s="9"/>
      <c r="AM174" s="9"/>
      <c r="AN174" s="40">
        <f t="shared" ref="AN174:AN184" si="1625">AO174+AP174+AQ174</f>
        <v>0</v>
      </c>
      <c r="AO174" s="9"/>
      <c r="AP174" s="9"/>
      <c r="AQ174" s="9"/>
      <c r="AR174" s="85">
        <f t="shared" ref="AR174:AR184" si="1626">((AL174+AK174+AJ174)-((V174)*-1))*-1</f>
        <v>0</v>
      </c>
      <c r="AS174" s="85">
        <f t="shared" ref="AS174:AS184" si="1627">((AO174+AP174)-((W174)*-1))*-1</f>
        <v>0</v>
      </c>
      <c r="AT174" s="9"/>
      <c r="AU174" s="9"/>
      <c r="AV174" s="90" t="e">
        <f t="shared" ref="AV174:AV184" si="1628">ROUND((AY174/AT174/10)+(AC174),2)*-1</f>
        <v>#DIV/0!</v>
      </c>
      <c r="AW174" s="90" t="e">
        <f t="shared" ref="AW174:AW184" si="1629">ROUND((AZ174/AU174/10)+AD174,2)*-1</f>
        <v>#DIV/0!</v>
      </c>
      <c r="AX174" s="90" t="e">
        <f t="shared" ref="AX174:AX184" si="1630">AV174+AW174</f>
        <v>#DIV/0!</v>
      </c>
      <c r="AY174" s="92">
        <f t="shared" ref="AY174:AY184" si="1631">AK174+AL174</f>
        <v>0</v>
      </c>
      <c r="AZ174" s="92">
        <f t="shared" ref="AZ174:AZ184" si="1632">AP174</f>
        <v>0</v>
      </c>
      <c r="BA174" s="93">
        <f t="shared" ref="BA174:BA184" si="1633">BB174+BI174</f>
        <v>0</v>
      </c>
      <c r="BB174" s="93">
        <f t="shared" ref="BB174:BB184" si="1634">BD174+BE174+BF174+BG174+BH174</f>
        <v>0</v>
      </c>
      <c r="BC174" s="94"/>
      <c r="BD174" s="85"/>
      <c r="BE174" s="85"/>
      <c r="BF174" s="85"/>
      <c r="BG174" s="85"/>
      <c r="BH174" s="85"/>
      <c r="BI174" s="93">
        <f t="shared" ref="BI174:BI184" si="1635">BJ174+BK174+BL174</f>
        <v>0</v>
      </c>
      <c r="BJ174" s="85"/>
      <c r="BK174" s="85"/>
      <c r="BL174" s="85"/>
      <c r="BM174" s="85">
        <f t="shared" ref="BM174:BM184" si="1636">(BE174+BF174+BG174)-(AJ174+AK174+AL174)</f>
        <v>0</v>
      </c>
      <c r="BN174" s="85">
        <f t="shared" ref="BN174:BN184" si="1637">(BJ174+BK174)-(AO174+AP174)</f>
        <v>0</v>
      </c>
      <c r="BO174" s="9"/>
      <c r="BP174" s="9"/>
      <c r="BQ174" s="90" t="e">
        <f t="shared" ref="BQ174:BQ184" si="1638">ROUND(((BF174+BG174)-(AK174+AL174))/BO174/10,2)*-1</f>
        <v>#DIV/0!</v>
      </c>
      <c r="BR174" s="90" t="e">
        <f t="shared" ref="BR174:BR184" si="1639">ROUND(((BK174-AP174)/BP174/10),2)*-1</f>
        <v>#DIV/0!</v>
      </c>
      <c r="BS174" s="90" t="e">
        <f t="shared" ref="BS174:BS184" si="1640">BQ174+BR174</f>
        <v>#DIV/0!</v>
      </c>
      <c r="BT174" s="93">
        <f t="shared" ref="BT174:BT184" si="1641">BU174+CB174</f>
        <v>0</v>
      </c>
      <c r="BU174" s="93">
        <f t="shared" ref="BU174:BU184" si="1642">BW174+BX174+BY174+BZ174+CA174</f>
        <v>0</v>
      </c>
      <c r="BV174" s="94"/>
      <c r="BW174" s="85"/>
      <c r="BX174" s="85"/>
      <c r="BY174" s="85"/>
      <c r="BZ174" s="85"/>
      <c r="CA174" s="85"/>
      <c r="CB174" s="93">
        <f t="shared" ref="CB174:CB184" si="1643">CC174+CD174+CE174</f>
        <v>0</v>
      </c>
      <c r="CC174" s="85"/>
      <c r="CD174" s="85"/>
      <c r="CE174" s="85"/>
      <c r="CF174" s="85">
        <f t="shared" ref="CF174:CF184" si="1644">(BX174+BY174+BZ174)-(BE174+BF174+BG174)</f>
        <v>0</v>
      </c>
      <c r="CG174" s="85">
        <f t="shared" ref="CG174:CG184" si="1645">(CC174+CD174)-(BJ174+BK174)</f>
        <v>0</v>
      </c>
      <c r="CH174" s="9"/>
      <c r="CI174" s="9"/>
      <c r="CJ174" s="96" t="e">
        <f t="shared" ref="CJ174:CJ184" si="1646">ROUND(((BY174+BZ174)-(BF174+BG174))/CH174/10,2)*-1</f>
        <v>#DIV/0!</v>
      </c>
      <c r="CK174" s="96" t="e">
        <f t="shared" ref="CK174:CK184" si="1647">ROUND(((CD174-BK174)/CI174/10),2)*-1</f>
        <v>#DIV/0!</v>
      </c>
      <c r="CL174" s="96" t="e">
        <f t="shared" ref="CL174:CL184" si="1648">CJ174+CK174</f>
        <v>#DIV/0!</v>
      </c>
      <c r="CM174" s="93">
        <f t="shared" ref="CM174:CM184" si="1649">CN174+CU174</f>
        <v>0</v>
      </c>
      <c r="CN174" s="93">
        <f t="shared" ref="CN174:CN184" si="1650">CP174+CQ174+CR174+CS174+CT174</f>
        <v>0</v>
      </c>
      <c r="CO174" s="94"/>
      <c r="CP174" s="85"/>
      <c r="CQ174" s="85"/>
      <c r="CR174" s="85"/>
      <c r="CS174" s="85"/>
      <c r="CT174" s="85"/>
      <c r="CU174" s="93">
        <f t="shared" ref="CU174:CU184" si="1651">CV174+CW174+CX174</f>
        <v>0</v>
      </c>
      <c r="CV174" s="85"/>
      <c r="CW174" s="85"/>
      <c r="CX174" s="85"/>
      <c r="CY174" s="85">
        <f t="shared" ref="CY174:CY184" si="1652">(CQ174+CR174+CS174)-(BX174+BY174+BZ174)</f>
        <v>0</v>
      </c>
      <c r="CZ174" s="85">
        <f t="shared" ref="CZ174:CZ184" si="1653">(CV174+CW174)-(CC174+CD174)</f>
        <v>0</v>
      </c>
      <c r="DA174" s="9">
        <v>42546.490466608309</v>
      </c>
      <c r="DB174" s="9">
        <v>20190</v>
      </c>
      <c r="DC174" s="96">
        <f t="shared" ref="DC174:DC177" si="1654">ROUND(((CR174+CS174)-(BY174+BZ174))/DA174/10,2)*-1</f>
        <v>0</v>
      </c>
      <c r="DD174" s="96">
        <f t="shared" ref="DD174:DD177" si="1655">ROUND(((CW174-CD174)/DB174/10),2)*-1</f>
        <v>0</v>
      </c>
      <c r="DE174" s="96">
        <f t="shared" ref="DE174:DE184" si="1656">DC174+DD174</f>
        <v>0</v>
      </c>
      <c r="DF174" s="93">
        <f t="shared" ref="DF174:DF184" si="1657">DG174+DN174</f>
        <v>0</v>
      </c>
      <c r="DG174" s="93">
        <f t="shared" ref="DG174:DG184" si="1658">DI174+DJ174+DK174+DL174+DM174</f>
        <v>0</v>
      </c>
      <c r="DH174" s="94"/>
      <c r="DI174" s="85"/>
      <c r="DJ174" s="85"/>
      <c r="DK174" s="85"/>
      <c r="DL174" s="85"/>
      <c r="DM174" s="85"/>
      <c r="DN174" s="93">
        <f t="shared" ref="DN174:DN184" si="1659">DO174+DP174+DQ174</f>
        <v>0</v>
      </c>
      <c r="DO174" s="85"/>
      <c r="DP174" s="85"/>
      <c r="DQ174" s="85"/>
      <c r="DR174" s="85">
        <f t="shared" ref="DR174:DR184" si="1660">(DJ174+DK174+DL174)-(CQ174+CR174+CS174)</f>
        <v>0</v>
      </c>
      <c r="DS174" s="85">
        <f t="shared" ref="DS174:DS184" si="1661">(DO174+DP174)-(CV174+CW174)</f>
        <v>0</v>
      </c>
      <c r="DT174" s="9"/>
      <c r="DU174" s="9"/>
      <c r="DV174" s="96" t="e">
        <f t="shared" ref="DV174:DV177" si="1662">ROUND(((DK174+DL174)-(CR174+CS174))/DT174/10,2)*-1</f>
        <v>#DIV/0!</v>
      </c>
      <c r="DW174" s="96" t="e">
        <f t="shared" ref="DW174:DW177" si="1663">ROUND(((DP174-CW174)/DU174/10),2)*-1</f>
        <v>#DIV/0!</v>
      </c>
      <c r="DX174" s="96" t="e">
        <f t="shared" ref="DX174:DX184" si="1664">DV174+DW174</f>
        <v>#DIV/0!</v>
      </c>
      <c r="DY174" s="93">
        <f t="shared" ref="DY174:DY184" si="1665">DZ174+EG174</f>
        <v>0</v>
      </c>
      <c r="DZ174" s="93">
        <f t="shared" ref="DZ174:DZ184" si="1666">EB174+EC174+ED174+EE174+EF174</f>
        <v>0</v>
      </c>
      <c r="EA174" s="94"/>
      <c r="EB174" s="85"/>
      <c r="EC174" s="85"/>
      <c r="ED174" s="85"/>
      <c r="EE174" s="85"/>
      <c r="EF174" s="85"/>
      <c r="EG174" s="93">
        <f t="shared" ref="EG174:EG184" si="1667">EH174+EI174+EJ174</f>
        <v>0</v>
      </c>
      <c r="EH174" s="85"/>
      <c r="EI174" s="85"/>
      <c r="EJ174" s="85"/>
      <c r="EK174" s="85">
        <f t="shared" ref="EK174:EK184" si="1668">(EC174+ED174+EE174)-(DJ174+DK174+DL174)</f>
        <v>0</v>
      </c>
      <c r="EL174" s="85">
        <f t="shared" ref="EL174:EL184" si="1669">(EH174+EI174)-(DO174+DP174)</f>
        <v>0</v>
      </c>
      <c r="EM174" s="9"/>
      <c r="EN174" s="9"/>
      <c r="EO174" s="96" t="e">
        <f t="shared" ref="EO174:EO177" si="1670">ROUND(((ED174+EE174)-(DK174+DL174))/EM174/10,2)*-1</f>
        <v>#DIV/0!</v>
      </c>
      <c r="EP174" s="96" t="e">
        <f t="shared" ref="EP174:EP177" si="1671">ROUND(((EI174-DP174)/EN174/10),2)*-1</f>
        <v>#DIV/0!</v>
      </c>
      <c r="EQ174" s="96" t="e">
        <f t="shared" ref="EQ174:EQ184" si="1672">EO174+EP174</f>
        <v>#DIV/0!</v>
      </c>
    </row>
    <row r="175" spans="1:147" x14ac:dyDescent="0.25">
      <c r="A175" s="5">
        <v>1456</v>
      </c>
      <c r="B175" s="2">
        <v>600023427</v>
      </c>
      <c r="C175" s="7">
        <v>46749799</v>
      </c>
      <c r="D175" s="8" t="s">
        <v>55</v>
      </c>
      <c r="E175" s="2">
        <v>3112</v>
      </c>
      <c r="F175" s="2" t="s">
        <v>72</v>
      </c>
      <c r="G175" s="2" t="s">
        <v>19</v>
      </c>
      <c r="H175" s="40">
        <f t="shared" si="1610"/>
        <v>0</v>
      </c>
      <c r="I175" s="40">
        <f t="shared" si="1611"/>
        <v>0</v>
      </c>
      <c r="J175" s="5"/>
      <c r="K175" s="9"/>
      <c r="L175" s="9"/>
      <c r="M175" s="9"/>
      <c r="N175" s="9"/>
      <c r="O175" s="9"/>
      <c r="P175" s="40">
        <f t="shared" si="1612"/>
        <v>0</v>
      </c>
      <c r="Q175" s="9"/>
      <c r="R175" s="9"/>
      <c r="S175" s="9"/>
      <c r="T175" s="68">
        <f t="shared" si="1613"/>
        <v>0</v>
      </c>
      <c r="U175" s="68">
        <f t="shared" si="1614"/>
        <v>0</v>
      </c>
      <c r="V175" s="9">
        <f t="shared" si="1615"/>
        <v>0</v>
      </c>
      <c r="W175" s="9">
        <f t="shared" si="1616"/>
        <v>0</v>
      </c>
      <c r="X175" s="9">
        <v>45369</v>
      </c>
      <c r="Y175" s="9">
        <v>23310</v>
      </c>
      <c r="Z175" s="73">
        <f t="shared" si="1617"/>
        <v>0</v>
      </c>
      <c r="AA175" s="73">
        <f t="shared" si="1618"/>
        <v>0</v>
      </c>
      <c r="AB175" s="73">
        <f t="shared" si="1619"/>
        <v>0</v>
      </c>
      <c r="AC175" s="73">
        <f t="shared" si="1620"/>
        <v>0</v>
      </c>
      <c r="AD175" s="73">
        <f t="shared" si="1621"/>
        <v>0</v>
      </c>
      <c r="AE175" s="46">
        <f t="shared" si="1622"/>
        <v>0</v>
      </c>
      <c r="AF175" s="40">
        <f t="shared" si="1623"/>
        <v>0</v>
      </c>
      <c r="AG175" s="40">
        <f t="shared" si="1624"/>
        <v>0</v>
      </c>
      <c r="AH175" s="5"/>
      <c r="AI175" s="9"/>
      <c r="AJ175" s="9"/>
      <c r="AK175" s="9"/>
      <c r="AL175" s="9"/>
      <c r="AM175" s="9"/>
      <c r="AN175" s="40">
        <f t="shared" si="1625"/>
        <v>0</v>
      </c>
      <c r="AO175" s="9"/>
      <c r="AP175" s="9"/>
      <c r="AQ175" s="9"/>
      <c r="AR175" s="85">
        <f t="shared" si="1626"/>
        <v>0</v>
      </c>
      <c r="AS175" s="85">
        <f t="shared" si="1627"/>
        <v>0</v>
      </c>
      <c r="AT175" s="9"/>
      <c r="AU175" s="9"/>
      <c r="AV175" s="90" t="e">
        <f t="shared" si="1628"/>
        <v>#DIV/0!</v>
      </c>
      <c r="AW175" s="90" t="e">
        <f t="shared" si="1629"/>
        <v>#DIV/0!</v>
      </c>
      <c r="AX175" s="90" t="e">
        <f t="shared" si="1630"/>
        <v>#DIV/0!</v>
      </c>
      <c r="AY175" s="92">
        <f t="shared" si="1631"/>
        <v>0</v>
      </c>
      <c r="AZ175" s="92">
        <f t="shared" si="1632"/>
        <v>0</v>
      </c>
      <c r="BA175" s="93">
        <f t="shared" si="1633"/>
        <v>0</v>
      </c>
      <c r="BB175" s="93">
        <f t="shared" si="1634"/>
        <v>0</v>
      </c>
      <c r="BC175" s="94"/>
      <c r="BD175" s="85"/>
      <c r="BE175" s="85"/>
      <c r="BF175" s="85"/>
      <c r="BG175" s="85"/>
      <c r="BH175" s="85"/>
      <c r="BI175" s="93">
        <f t="shared" si="1635"/>
        <v>0</v>
      </c>
      <c r="BJ175" s="85"/>
      <c r="BK175" s="85"/>
      <c r="BL175" s="85"/>
      <c r="BM175" s="85">
        <f t="shared" si="1636"/>
        <v>0</v>
      </c>
      <c r="BN175" s="85">
        <f t="shared" si="1637"/>
        <v>0</v>
      </c>
      <c r="BO175" s="9"/>
      <c r="BP175" s="9"/>
      <c r="BQ175" s="90" t="e">
        <f t="shared" si="1638"/>
        <v>#DIV/0!</v>
      </c>
      <c r="BR175" s="90" t="e">
        <f t="shared" si="1639"/>
        <v>#DIV/0!</v>
      </c>
      <c r="BS175" s="90" t="e">
        <f t="shared" si="1640"/>
        <v>#DIV/0!</v>
      </c>
      <c r="BT175" s="93">
        <f t="shared" si="1641"/>
        <v>0</v>
      </c>
      <c r="BU175" s="93">
        <f t="shared" si="1642"/>
        <v>0</v>
      </c>
      <c r="BV175" s="94"/>
      <c r="BW175" s="85"/>
      <c r="BX175" s="85"/>
      <c r="BY175" s="85"/>
      <c r="BZ175" s="85"/>
      <c r="CA175" s="85"/>
      <c r="CB175" s="93">
        <f t="shared" si="1643"/>
        <v>0</v>
      </c>
      <c r="CC175" s="85"/>
      <c r="CD175" s="85"/>
      <c r="CE175" s="85"/>
      <c r="CF175" s="85">
        <f t="shared" si="1644"/>
        <v>0</v>
      </c>
      <c r="CG175" s="85">
        <f t="shared" si="1645"/>
        <v>0</v>
      </c>
      <c r="CH175" s="9"/>
      <c r="CI175" s="9"/>
      <c r="CJ175" s="96" t="e">
        <f t="shared" si="1646"/>
        <v>#DIV/0!</v>
      </c>
      <c r="CK175" s="96" t="e">
        <f t="shared" si="1647"/>
        <v>#DIV/0!</v>
      </c>
      <c r="CL175" s="96" t="e">
        <f t="shared" si="1648"/>
        <v>#DIV/0!</v>
      </c>
      <c r="CM175" s="93">
        <f t="shared" si="1649"/>
        <v>0</v>
      </c>
      <c r="CN175" s="93">
        <f t="shared" si="1650"/>
        <v>0</v>
      </c>
      <c r="CO175" s="94"/>
      <c r="CP175" s="85"/>
      <c r="CQ175" s="85"/>
      <c r="CR175" s="85"/>
      <c r="CS175" s="85"/>
      <c r="CT175" s="85"/>
      <c r="CU175" s="93">
        <f t="shared" si="1651"/>
        <v>0</v>
      </c>
      <c r="CV175" s="85"/>
      <c r="CW175" s="85"/>
      <c r="CX175" s="85"/>
      <c r="CY175" s="85">
        <f t="shared" si="1652"/>
        <v>0</v>
      </c>
      <c r="CZ175" s="85">
        <f t="shared" si="1653"/>
        <v>0</v>
      </c>
      <c r="DA175" s="9">
        <v>42546.490466608309</v>
      </c>
      <c r="DB175" s="9">
        <v>20190</v>
      </c>
      <c r="DC175" s="96">
        <f t="shared" si="1654"/>
        <v>0</v>
      </c>
      <c r="DD175" s="96">
        <f t="shared" si="1655"/>
        <v>0</v>
      </c>
      <c r="DE175" s="96">
        <f t="shared" si="1656"/>
        <v>0</v>
      </c>
      <c r="DF175" s="93">
        <f t="shared" si="1657"/>
        <v>0</v>
      </c>
      <c r="DG175" s="93">
        <f t="shared" si="1658"/>
        <v>0</v>
      </c>
      <c r="DH175" s="94"/>
      <c r="DI175" s="85"/>
      <c r="DJ175" s="85"/>
      <c r="DK175" s="85"/>
      <c r="DL175" s="85"/>
      <c r="DM175" s="85"/>
      <c r="DN175" s="93">
        <f t="shared" si="1659"/>
        <v>0</v>
      </c>
      <c r="DO175" s="85"/>
      <c r="DP175" s="85"/>
      <c r="DQ175" s="85"/>
      <c r="DR175" s="85">
        <f t="shared" si="1660"/>
        <v>0</v>
      </c>
      <c r="DS175" s="85">
        <f t="shared" si="1661"/>
        <v>0</v>
      </c>
      <c r="DT175" s="9"/>
      <c r="DU175" s="9"/>
      <c r="DV175" s="96" t="e">
        <f t="shared" si="1662"/>
        <v>#DIV/0!</v>
      </c>
      <c r="DW175" s="96" t="e">
        <f t="shared" si="1663"/>
        <v>#DIV/0!</v>
      </c>
      <c r="DX175" s="96" t="e">
        <f t="shared" si="1664"/>
        <v>#DIV/0!</v>
      </c>
      <c r="DY175" s="93">
        <f t="shared" si="1665"/>
        <v>0</v>
      </c>
      <c r="DZ175" s="93">
        <f t="shared" si="1666"/>
        <v>0</v>
      </c>
      <c r="EA175" s="94"/>
      <c r="EB175" s="85"/>
      <c r="EC175" s="85"/>
      <c r="ED175" s="85"/>
      <c r="EE175" s="85"/>
      <c r="EF175" s="85"/>
      <c r="EG175" s="93">
        <f t="shared" si="1667"/>
        <v>0</v>
      </c>
      <c r="EH175" s="85"/>
      <c r="EI175" s="85"/>
      <c r="EJ175" s="85"/>
      <c r="EK175" s="85">
        <f t="shared" si="1668"/>
        <v>0</v>
      </c>
      <c r="EL175" s="85">
        <f t="shared" si="1669"/>
        <v>0</v>
      </c>
      <c r="EM175" s="9"/>
      <c r="EN175" s="9"/>
      <c r="EO175" s="96" t="e">
        <f t="shared" si="1670"/>
        <v>#DIV/0!</v>
      </c>
      <c r="EP175" s="96" t="e">
        <f t="shared" si="1671"/>
        <v>#DIV/0!</v>
      </c>
      <c r="EQ175" s="96" t="e">
        <f t="shared" si="1672"/>
        <v>#DIV/0!</v>
      </c>
    </row>
    <row r="176" spans="1:147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3114</v>
      </c>
      <c r="F176" s="2" t="s">
        <v>73</v>
      </c>
      <c r="G176" s="2" t="s">
        <v>19</v>
      </c>
      <c r="H176" s="40">
        <f t="shared" si="1610"/>
        <v>410000</v>
      </c>
      <c r="I176" s="40">
        <f t="shared" si="1611"/>
        <v>10000</v>
      </c>
      <c r="J176" s="5"/>
      <c r="K176" s="9"/>
      <c r="L176" s="9"/>
      <c r="M176" s="9">
        <v>10000</v>
      </c>
      <c r="N176" s="9"/>
      <c r="O176" s="9"/>
      <c r="P176" s="40">
        <f t="shared" si="1612"/>
        <v>400000</v>
      </c>
      <c r="Q176" s="9"/>
      <c r="R176" s="9">
        <v>400000</v>
      </c>
      <c r="S176" s="9"/>
      <c r="T176" s="68">
        <f t="shared" si="1613"/>
        <v>-10000</v>
      </c>
      <c r="U176" s="68">
        <f t="shared" si="1614"/>
        <v>-400000</v>
      </c>
      <c r="V176" s="9">
        <f t="shared" si="1615"/>
        <v>-6500</v>
      </c>
      <c r="W176" s="9">
        <f t="shared" si="1616"/>
        <v>-260000</v>
      </c>
      <c r="X176" s="9">
        <v>54488</v>
      </c>
      <c r="Y176" s="9">
        <v>26390</v>
      </c>
      <c r="Z176" s="73">
        <f t="shared" si="1617"/>
        <v>-0.02</v>
      </c>
      <c r="AA176" s="73">
        <f t="shared" si="1618"/>
        <v>-1.26</v>
      </c>
      <c r="AB176" s="73">
        <f t="shared" si="1619"/>
        <v>-1.28</v>
      </c>
      <c r="AC176" s="73">
        <f t="shared" si="1620"/>
        <v>-0.01</v>
      </c>
      <c r="AD176" s="73">
        <f t="shared" si="1621"/>
        <v>-0.82</v>
      </c>
      <c r="AE176" s="46">
        <f t="shared" si="1622"/>
        <v>-0.83</v>
      </c>
      <c r="AF176" s="40">
        <f t="shared" si="1623"/>
        <v>0</v>
      </c>
      <c r="AG176" s="40">
        <f t="shared" si="1624"/>
        <v>0</v>
      </c>
      <c r="AH176" s="5"/>
      <c r="AI176" s="9"/>
      <c r="AJ176" s="9"/>
      <c r="AK176" s="9"/>
      <c r="AL176" s="9"/>
      <c r="AM176" s="9"/>
      <c r="AN176" s="40">
        <f t="shared" si="1625"/>
        <v>0</v>
      </c>
      <c r="AO176" s="9"/>
      <c r="AP176" s="9"/>
      <c r="AQ176" s="9"/>
      <c r="AR176" s="85">
        <f t="shared" si="1626"/>
        <v>6500</v>
      </c>
      <c r="AS176" s="85">
        <f t="shared" si="1627"/>
        <v>260000</v>
      </c>
      <c r="AT176" s="9"/>
      <c r="AU176" s="9"/>
      <c r="AV176" s="90" t="e">
        <f t="shared" si="1628"/>
        <v>#DIV/0!</v>
      </c>
      <c r="AW176" s="90" t="e">
        <f t="shared" si="1629"/>
        <v>#DIV/0!</v>
      </c>
      <c r="AX176" s="90" t="e">
        <f t="shared" si="1630"/>
        <v>#DIV/0!</v>
      </c>
      <c r="AY176" s="92">
        <f t="shared" si="1631"/>
        <v>0</v>
      </c>
      <c r="AZ176" s="92">
        <f t="shared" si="1632"/>
        <v>0</v>
      </c>
      <c r="BA176" s="93">
        <f t="shared" si="1633"/>
        <v>0</v>
      </c>
      <c r="BB176" s="93">
        <f t="shared" si="1634"/>
        <v>0</v>
      </c>
      <c r="BC176" s="94"/>
      <c r="BD176" s="85"/>
      <c r="BE176" s="85"/>
      <c r="BF176" s="85"/>
      <c r="BG176" s="85"/>
      <c r="BH176" s="85"/>
      <c r="BI176" s="93">
        <f t="shared" si="1635"/>
        <v>0</v>
      </c>
      <c r="BJ176" s="85"/>
      <c r="BK176" s="85"/>
      <c r="BL176" s="85"/>
      <c r="BM176" s="85">
        <f t="shared" si="1636"/>
        <v>0</v>
      </c>
      <c r="BN176" s="85">
        <f t="shared" si="1637"/>
        <v>0</v>
      </c>
      <c r="BO176" s="9"/>
      <c r="BP176" s="9"/>
      <c r="BQ176" s="90" t="e">
        <f t="shared" si="1638"/>
        <v>#DIV/0!</v>
      </c>
      <c r="BR176" s="90" t="e">
        <f t="shared" si="1639"/>
        <v>#DIV/0!</v>
      </c>
      <c r="BS176" s="90" t="e">
        <f t="shared" si="1640"/>
        <v>#DIV/0!</v>
      </c>
      <c r="BT176" s="93">
        <f t="shared" si="1641"/>
        <v>0</v>
      </c>
      <c r="BU176" s="93">
        <f t="shared" si="1642"/>
        <v>0</v>
      </c>
      <c r="BV176" s="94"/>
      <c r="BW176" s="85"/>
      <c r="BX176" s="85"/>
      <c r="BY176" s="85"/>
      <c r="BZ176" s="85"/>
      <c r="CA176" s="85"/>
      <c r="CB176" s="93">
        <f t="shared" si="1643"/>
        <v>0</v>
      </c>
      <c r="CC176" s="85"/>
      <c r="CD176" s="85"/>
      <c r="CE176" s="85"/>
      <c r="CF176" s="85">
        <f t="shared" si="1644"/>
        <v>0</v>
      </c>
      <c r="CG176" s="85">
        <f t="shared" si="1645"/>
        <v>0</v>
      </c>
      <c r="CH176" s="9"/>
      <c r="CI176" s="9"/>
      <c r="CJ176" s="96" t="e">
        <f t="shared" si="1646"/>
        <v>#DIV/0!</v>
      </c>
      <c r="CK176" s="96" t="e">
        <f t="shared" si="1647"/>
        <v>#DIV/0!</v>
      </c>
      <c r="CL176" s="96" t="e">
        <f t="shared" si="1648"/>
        <v>#DIV/0!</v>
      </c>
      <c r="CM176" s="93">
        <f t="shared" si="1649"/>
        <v>0</v>
      </c>
      <c r="CN176" s="93">
        <f t="shared" si="1650"/>
        <v>0</v>
      </c>
      <c r="CO176" s="94"/>
      <c r="CP176" s="85"/>
      <c r="CQ176" s="85"/>
      <c r="CR176" s="85"/>
      <c r="CS176" s="85"/>
      <c r="CT176" s="85"/>
      <c r="CU176" s="93">
        <f t="shared" si="1651"/>
        <v>0</v>
      </c>
      <c r="CV176" s="85"/>
      <c r="CW176" s="85"/>
      <c r="CX176" s="85"/>
      <c r="CY176" s="85">
        <f t="shared" si="1652"/>
        <v>0</v>
      </c>
      <c r="CZ176" s="85">
        <f t="shared" si="1653"/>
        <v>0</v>
      </c>
      <c r="DA176" s="9">
        <v>52259</v>
      </c>
      <c r="DB176" s="9">
        <v>21350</v>
      </c>
      <c r="DC176" s="96">
        <f t="shared" si="1654"/>
        <v>0</v>
      </c>
      <c r="DD176" s="96">
        <f t="shared" si="1655"/>
        <v>0</v>
      </c>
      <c r="DE176" s="96">
        <f t="shared" si="1656"/>
        <v>0</v>
      </c>
      <c r="DF176" s="93">
        <f t="shared" si="1657"/>
        <v>0</v>
      </c>
      <c r="DG176" s="93">
        <f t="shared" si="1658"/>
        <v>0</v>
      </c>
      <c r="DH176" s="94"/>
      <c r="DI176" s="85"/>
      <c r="DJ176" s="85"/>
      <c r="DK176" s="85"/>
      <c r="DL176" s="85"/>
      <c r="DM176" s="85"/>
      <c r="DN176" s="93">
        <f t="shared" si="1659"/>
        <v>0</v>
      </c>
      <c r="DO176" s="85"/>
      <c r="DP176" s="85"/>
      <c r="DQ176" s="85"/>
      <c r="DR176" s="85">
        <f t="shared" si="1660"/>
        <v>0</v>
      </c>
      <c r="DS176" s="85">
        <f t="shared" si="1661"/>
        <v>0</v>
      </c>
      <c r="DT176" s="9"/>
      <c r="DU176" s="9"/>
      <c r="DV176" s="96" t="e">
        <f t="shared" si="1662"/>
        <v>#DIV/0!</v>
      </c>
      <c r="DW176" s="96" t="e">
        <f t="shared" si="1663"/>
        <v>#DIV/0!</v>
      </c>
      <c r="DX176" s="96" t="e">
        <f t="shared" si="1664"/>
        <v>#DIV/0!</v>
      </c>
      <c r="DY176" s="93">
        <f t="shared" si="1665"/>
        <v>0</v>
      </c>
      <c r="DZ176" s="93">
        <f t="shared" si="1666"/>
        <v>0</v>
      </c>
      <c r="EA176" s="94"/>
      <c r="EB176" s="85"/>
      <c r="EC176" s="85"/>
      <c r="ED176" s="85"/>
      <c r="EE176" s="85"/>
      <c r="EF176" s="85"/>
      <c r="EG176" s="93">
        <f t="shared" si="1667"/>
        <v>0</v>
      </c>
      <c r="EH176" s="85"/>
      <c r="EI176" s="85"/>
      <c r="EJ176" s="85"/>
      <c r="EK176" s="85">
        <f t="shared" si="1668"/>
        <v>0</v>
      </c>
      <c r="EL176" s="85">
        <f t="shared" si="1669"/>
        <v>0</v>
      </c>
      <c r="EM176" s="9"/>
      <c r="EN176" s="9"/>
      <c r="EO176" s="96" t="e">
        <f t="shared" si="1670"/>
        <v>#DIV/0!</v>
      </c>
      <c r="EP176" s="96" t="e">
        <f t="shared" si="1671"/>
        <v>#DIV/0!</v>
      </c>
      <c r="EQ176" s="96" t="e">
        <f t="shared" si="1672"/>
        <v>#DIV/0!</v>
      </c>
    </row>
    <row r="177" spans="1:147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74</v>
      </c>
      <c r="G177" s="2" t="s">
        <v>19</v>
      </c>
      <c r="H177" s="40">
        <f t="shared" si="1610"/>
        <v>0</v>
      </c>
      <c r="I177" s="40">
        <f t="shared" si="1611"/>
        <v>0</v>
      </c>
      <c r="J177" s="5"/>
      <c r="K177" s="9"/>
      <c r="L177" s="9"/>
      <c r="M177" s="9"/>
      <c r="N177" s="9"/>
      <c r="O177" s="9"/>
      <c r="P177" s="40">
        <f t="shared" si="1612"/>
        <v>0</v>
      </c>
      <c r="Q177" s="9"/>
      <c r="R177" s="9"/>
      <c r="S177" s="9"/>
      <c r="T177" s="68">
        <f t="shared" si="1613"/>
        <v>0</v>
      </c>
      <c r="U177" s="68">
        <f t="shared" si="1614"/>
        <v>0</v>
      </c>
      <c r="V177" s="9">
        <f t="shared" si="1615"/>
        <v>0</v>
      </c>
      <c r="W177" s="9">
        <f t="shared" si="1616"/>
        <v>0</v>
      </c>
      <c r="X177" s="9">
        <v>31818</v>
      </c>
      <c r="Y177" s="9">
        <v>26390</v>
      </c>
      <c r="Z177" s="73">
        <f t="shared" si="1617"/>
        <v>0</v>
      </c>
      <c r="AA177" s="73">
        <f t="shared" si="1618"/>
        <v>0</v>
      </c>
      <c r="AB177" s="73">
        <f t="shared" si="1619"/>
        <v>0</v>
      </c>
      <c r="AC177" s="73">
        <f t="shared" si="1620"/>
        <v>0</v>
      </c>
      <c r="AD177" s="73">
        <f t="shared" si="1621"/>
        <v>0</v>
      </c>
      <c r="AE177" s="46">
        <f t="shared" si="1622"/>
        <v>0</v>
      </c>
      <c r="AF177" s="40">
        <f t="shared" si="1623"/>
        <v>0</v>
      </c>
      <c r="AG177" s="40">
        <f t="shared" si="1624"/>
        <v>0</v>
      </c>
      <c r="AH177" s="5"/>
      <c r="AI177" s="9"/>
      <c r="AJ177" s="9"/>
      <c r="AK177" s="9"/>
      <c r="AL177" s="9"/>
      <c r="AM177" s="9"/>
      <c r="AN177" s="40">
        <f t="shared" si="1625"/>
        <v>0</v>
      </c>
      <c r="AO177" s="9"/>
      <c r="AP177" s="9"/>
      <c r="AQ177" s="9"/>
      <c r="AR177" s="85">
        <f t="shared" si="1626"/>
        <v>0</v>
      </c>
      <c r="AS177" s="85">
        <f t="shared" si="1627"/>
        <v>0</v>
      </c>
      <c r="AT177" s="9"/>
      <c r="AU177" s="9"/>
      <c r="AV177" s="90" t="e">
        <f t="shared" si="1628"/>
        <v>#DIV/0!</v>
      </c>
      <c r="AW177" s="90" t="e">
        <f t="shared" si="1629"/>
        <v>#DIV/0!</v>
      </c>
      <c r="AX177" s="90" t="e">
        <f t="shared" si="1630"/>
        <v>#DIV/0!</v>
      </c>
      <c r="AY177" s="92">
        <f t="shared" si="1631"/>
        <v>0</v>
      </c>
      <c r="AZ177" s="92">
        <f t="shared" si="1632"/>
        <v>0</v>
      </c>
      <c r="BA177" s="93">
        <f t="shared" si="1633"/>
        <v>0</v>
      </c>
      <c r="BB177" s="93">
        <f t="shared" si="1634"/>
        <v>0</v>
      </c>
      <c r="BC177" s="94"/>
      <c r="BD177" s="85"/>
      <c r="BE177" s="85"/>
      <c r="BF177" s="85"/>
      <c r="BG177" s="85"/>
      <c r="BH177" s="85"/>
      <c r="BI177" s="93">
        <f t="shared" si="1635"/>
        <v>0</v>
      </c>
      <c r="BJ177" s="85"/>
      <c r="BK177" s="85"/>
      <c r="BL177" s="85"/>
      <c r="BM177" s="85">
        <f t="shared" si="1636"/>
        <v>0</v>
      </c>
      <c r="BN177" s="85">
        <f t="shared" si="1637"/>
        <v>0</v>
      </c>
      <c r="BO177" s="9"/>
      <c r="BP177" s="9"/>
      <c r="BQ177" s="90" t="e">
        <f t="shared" si="1638"/>
        <v>#DIV/0!</v>
      </c>
      <c r="BR177" s="90" t="e">
        <f t="shared" si="1639"/>
        <v>#DIV/0!</v>
      </c>
      <c r="BS177" s="90" t="e">
        <f t="shared" si="1640"/>
        <v>#DIV/0!</v>
      </c>
      <c r="BT177" s="93">
        <f t="shared" si="1641"/>
        <v>0</v>
      </c>
      <c r="BU177" s="93">
        <f t="shared" si="1642"/>
        <v>0</v>
      </c>
      <c r="BV177" s="94"/>
      <c r="BW177" s="85"/>
      <c r="BX177" s="85"/>
      <c r="BY177" s="85"/>
      <c r="BZ177" s="85"/>
      <c r="CA177" s="85"/>
      <c r="CB177" s="93">
        <f t="shared" si="1643"/>
        <v>0</v>
      </c>
      <c r="CC177" s="85"/>
      <c r="CD177" s="85"/>
      <c r="CE177" s="85"/>
      <c r="CF177" s="85">
        <f t="shared" si="1644"/>
        <v>0</v>
      </c>
      <c r="CG177" s="85">
        <f t="shared" si="1645"/>
        <v>0</v>
      </c>
      <c r="CH177" s="9"/>
      <c r="CI177" s="9"/>
      <c r="CJ177" s="96" t="e">
        <f t="shared" si="1646"/>
        <v>#DIV/0!</v>
      </c>
      <c r="CK177" s="96" t="e">
        <f t="shared" si="1647"/>
        <v>#DIV/0!</v>
      </c>
      <c r="CL177" s="96" t="e">
        <f t="shared" si="1648"/>
        <v>#DIV/0!</v>
      </c>
      <c r="CM177" s="93">
        <f t="shared" si="1649"/>
        <v>0</v>
      </c>
      <c r="CN177" s="93">
        <f t="shared" si="1650"/>
        <v>0</v>
      </c>
      <c r="CO177" s="94"/>
      <c r="CP177" s="85"/>
      <c r="CQ177" s="85"/>
      <c r="CR177" s="85"/>
      <c r="CS177" s="85"/>
      <c r="CT177" s="85"/>
      <c r="CU177" s="93">
        <f t="shared" si="1651"/>
        <v>0</v>
      </c>
      <c r="CV177" s="85"/>
      <c r="CW177" s="85"/>
      <c r="CX177" s="85"/>
      <c r="CY177" s="85">
        <f t="shared" si="1652"/>
        <v>0</v>
      </c>
      <c r="CZ177" s="85">
        <f t="shared" si="1653"/>
        <v>0</v>
      </c>
      <c r="DA177" s="9">
        <v>52259</v>
      </c>
      <c r="DB177" s="9">
        <v>21350</v>
      </c>
      <c r="DC177" s="96">
        <f t="shared" si="1654"/>
        <v>0</v>
      </c>
      <c r="DD177" s="96">
        <f t="shared" si="1655"/>
        <v>0</v>
      </c>
      <c r="DE177" s="96">
        <f t="shared" si="1656"/>
        <v>0</v>
      </c>
      <c r="DF177" s="93">
        <f t="shared" si="1657"/>
        <v>0</v>
      </c>
      <c r="DG177" s="93">
        <f t="shared" si="1658"/>
        <v>0</v>
      </c>
      <c r="DH177" s="94"/>
      <c r="DI177" s="85"/>
      <c r="DJ177" s="85"/>
      <c r="DK177" s="85"/>
      <c r="DL177" s="85"/>
      <c r="DM177" s="85"/>
      <c r="DN177" s="93">
        <f t="shared" si="1659"/>
        <v>0</v>
      </c>
      <c r="DO177" s="85"/>
      <c r="DP177" s="85"/>
      <c r="DQ177" s="85"/>
      <c r="DR177" s="85">
        <f t="shared" si="1660"/>
        <v>0</v>
      </c>
      <c r="DS177" s="85">
        <f t="shared" si="1661"/>
        <v>0</v>
      </c>
      <c r="DT177" s="9"/>
      <c r="DU177" s="9"/>
      <c r="DV177" s="96" t="e">
        <f t="shared" si="1662"/>
        <v>#DIV/0!</v>
      </c>
      <c r="DW177" s="96" t="e">
        <f t="shared" si="1663"/>
        <v>#DIV/0!</v>
      </c>
      <c r="DX177" s="96" t="e">
        <f t="shared" si="1664"/>
        <v>#DIV/0!</v>
      </c>
      <c r="DY177" s="93">
        <f t="shared" si="1665"/>
        <v>0</v>
      </c>
      <c r="DZ177" s="93">
        <f t="shared" si="1666"/>
        <v>0</v>
      </c>
      <c r="EA177" s="94"/>
      <c r="EB177" s="85"/>
      <c r="EC177" s="85"/>
      <c r="ED177" s="85"/>
      <c r="EE177" s="85"/>
      <c r="EF177" s="85"/>
      <c r="EG177" s="93">
        <f t="shared" si="1667"/>
        <v>0</v>
      </c>
      <c r="EH177" s="85"/>
      <c r="EI177" s="85"/>
      <c r="EJ177" s="85"/>
      <c r="EK177" s="85">
        <f t="shared" si="1668"/>
        <v>0</v>
      </c>
      <c r="EL177" s="85">
        <f t="shared" si="1669"/>
        <v>0</v>
      </c>
      <c r="EM177" s="9"/>
      <c r="EN177" s="9"/>
      <c r="EO177" s="96" t="e">
        <f t="shared" si="1670"/>
        <v>#DIV/0!</v>
      </c>
      <c r="EP177" s="96" t="e">
        <f t="shared" si="1671"/>
        <v>#DIV/0!</v>
      </c>
      <c r="EQ177" s="96" t="e">
        <f t="shared" si="1672"/>
        <v>#DIV/0!</v>
      </c>
    </row>
    <row r="178" spans="1:147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19">
        <v>3114</v>
      </c>
      <c r="F178" s="19" t="s">
        <v>109</v>
      </c>
      <c r="G178" s="19" t="s">
        <v>95</v>
      </c>
      <c r="H178" s="40">
        <f t="shared" si="1610"/>
        <v>0</v>
      </c>
      <c r="I178" s="40">
        <f t="shared" si="1611"/>
        <v>0</v>
      </c>
      <c r="J178" s="5"/>
      <c r="K178" s="9"/>
      <c r="L178" s="9"/>
      <c r="M178" s="9"/>
      <c r="N178" s="9"/>
      <c r="O178" s="9"/>
      <c r="P178" s="40">
        <f t="shared" si="1612"/>
        <v>0</v>
      </c>
      <c r="Q178" s="9"/>
      <c r="R178" s="9"/>
      <c r="S178" s="9"/>
      <c r="T178" s="68">
        <f t="shared" si="1613"/>
        <v>0</v>
      </c>
      <c r="U178" s="68">
        <f t="shared" si="1614"/>
        <v>0</v>
      </c>
      <c r="V178" s="9">
        <f t="shared" si="1615"/>
        <v>0</v>
      </c>
      <c r="W178" s="9">
        <f t="shared" si="1616"/>
        <v>0</v>
      </c>
      <c r="X178" s="45" t="s">
        <v>219</v>
      </c>
      <c r="Y178" s="45" t="s">
        <v>219</v>
      </c>
      <c r="Z178" s="73">
        <f t="shared" si="1617"/>
        <v>0</v>
      </c>
      <c r="AA178" s="73">
        <f t="shared" si="1618"/>
        <v>0</v>
      </c>
      <c r="AB178" s="73">
        <f t="shared" si="1619"/>
        <v>0</v>
      </c>
      <c r="AC178" s="73">
        <f t="shared" si="1620"/>
        <v>0</v>
      </c>
      <c r="AD178" s="73">
        <f t="shared" si="1621"/>
        <v>0</v>
      </c>
      <c r="AE178" s="46">
        <f t="shared" si="1622"/>
        <v>0</v>
      </c>
      <c r="AF178" s="40">
        <f t="shared" si="1623"/>
        <v>0</v>
      </c>
      <c r="AG178" s="40">
        <f t="shared" si="1624"/>
        <v>0</v>
      </c>
      <c r="AH178" s="5"/>
      <c r="AI178" s="9"/>
      <c r="AJ178" s="9"/>
      <c r="AK178" s="9"/>
      <c r="AL178" s="9"/>
      <c r="AM178" s="9"/>
      <c r="AN178" s="40">
        <f t="shared" si="1625"/>
        <v>0</v>
      </c>
      <c r="AO178" s="9"/>
      <c r="AP178" s="9"/>
      <c r="AQ178" s="9"/>
      <c r="AR178" s="85">
        <f t="shared" si="1626"/>
        <v>0</v>
      </c>
      <c r="AS178" s="85">
        <f t="shared" si="1627"/>
        <v>0</v>
      </c>
      <c r="AT178" s="45" t="s">
        <v>219</v>
      </c>
      <c r="AU178" s="45" t="s">
        <v>219</v>
      </c>
      <c r="AV178" s="90">
        <v>0</v>
      </c>
      <c r="AW178" s="90">
        <v>0</v>
      </c>
      <c r="AX178" s="90">
        <f t="shared" si="1630"/>
        <v>0</v>
      </c>
      <c r="AY178" s="92">
        <f t="shared" si="1631"/>
        <v>0</v>
      </c>
      <c r="AZ178" s="92">
        <f t="shared" si="1632"/>
        <v>0</v>
      </c>
      <c r="BA178" s="93">
        <f t="shared" si="1633"/>
        <v>0</v>
      </c>
      <c r="BB178" s="93">
        <f t="shared" si="1634"/>
        <v>0</v>
      </c>
      <c r="BC178" s="94"/>
      <c r="BD178" s="85"/>
      <c r="BE178" s="85"/>
      <c r="BF178" s="85"/>
      <c r="BG178" s="85"/>
      <c r="BH178" s="85"/>
      <c r="BI178" s="93">
        <f t="shared" si="1635"/>
        <v>0</v>
      </c>
      <c r="BJ178" s="85"/>
      <c r="BK178" s="85"/>
      <c r="BL178" s="85"/>
      <c r="BM178" s="85">
        <f t="shared" si="1636"/>
        <v>0</v>
      </c>
      <c r="BN178" s="85">
        <f t="shared" si="1637"/>
        <v>0</v>
      </c>
      <c r="BO178" s="45" t="s">
        <v>219</v>
      </c>
      <c r="BP178" s="45" t="s">
        <v>219</v>
      </c>
      <c r="BQ178" s="90">
        <v>0</v>
      </c>
      <c r="BR178" s="90">
        <v>0</v>
      </c>
      <c r="BS178" s="90">
        <f t="shared" si="1640"/>
        <v>0</v>
      </c>
      <c r="BT178" s="93">
        <f t="shared" si="1641"/>
        <v>0</v>
      </c>
      <c r="BU178" s="93">
        <f t="shared" si="1642"/>
        <v>0</v>
      </c>
      <c r="BV178" s="94"/>
      <c r="BW178" s="85"/>
      <c r="BX178" s="85"/>
      <c r="BY178" s="85"/>
      <c r="BZ178" s="85"/>
      <c r="CA178" s="85"/>
      <c r="CB178" s="93">
        <f t="shared" si="1643"/>
        <v>0</v>
      </c>
      <c r="CC178" s="85"/>
      <c r="CD178" s="85"/>
      <c r="CE178" s="85"/>
      <c r="CF178" s="85">
        <f t="shared" si="1644"/>
        <v>0</v>
      </c>
      <c r="CG178" s="85">
        <f t="shared" si="1645"/>
        <v>0</v>
      </c>
      <c r="CH178" s="45" t="s">
        <v>219</v>
      </c>
      <c r="CI178" s="45" t="s">
        <v>219</v>
      </c>
      <c r="CJ178" s="96">
        <v>0</v>
      </c>
      <c r="CK178" s="96">
        <v>0</v>
      </c>
      <c r="CL178" s="96">
        <f t="shared" si="1648"/>
        <v>0</v>
      </c>
      <c r="CM178" s="93">
        <f t="shared" si="1649"/>
        <v>0</v>
      </c>
      <c r="CN178" s="93">
        <f t="shared" si="1650"/>
        <v>0</v>
      </c>
      <c r="CO178" s="94"/>
      <c r="CP178" s="85"/>
      <c r="CQ178" s="85"/>
      <c r="CR178" s="85"/>
      <c r="CS178" s="85"/>
      <c r="CT178" s="85"/>
      <c r="CU178" s="93">
        <f t="shared" si="1651"/>
        <v>0</v>
      </c>
      <c r="CV178" s="85"/>
      <c r="CW178" s="85"/>
      <c r="CX178" s="85"/>
      <c r="CY178" s="85">
        <f t="shared" si="1652"/>
        <v>0</v>
      </c>
      <c r="CZ178" s="85">
        <f t="shared" si="1653"/>
        <v>0</v>
      </c>
      <c r="DA178" s="45" t="s">
        <v>219</v>
      </c>
      <c r="DB178" s="45" t="s">
        <v>219</v>
      </c>
      <c r="DC178" s="96">
        <v>0</v>
      </c>
      <c r="DD178" s="96">
        <v>0</v>
      </c>
      <c r="DE178" s="96">
        <f t="shared" si="1656"/>
        <v>0</v>
      </c>
      <c r="DF178" s="93">
        <f t="shared" si="1657"/>
        <v>0</v>
      </c>
      <c r="DG178" s="93">
        <f t="shared" si="1658"/>
        <v>0</v>
      </c>
      <c r="DH178" s="94"/>
      <c r="DI178" s="85"/>
      <c r="DJ178" s="85"/>
      <c r="DK178" s="85"/>
      <c r="DL178" s="85"/>
      <c r="DM178" s="85"/>
      <c r="DN178" s="93">
        <f t="shared" si="1659"/>
        <v>0</v>
      </c>
      <c r="DO178" s="85"/>
      <c r="DP178" s="85"/>
      <c r="DQ178" s="85"/>
      <c r="DR178" s="85">
        <f t="shared" si="1660"/>
        <v>0</v>
      </c>
      <c r="DS178" s="85">
        <f t="shared" si="1661"/>
        <v>0</v>
      </c>
      <c r="DT178" s="45" t="s">
        <v>219</v>
      </c>
      <c r="DU178" s="45" t="s">
        <v>219</v>
      </c>
      <c r="DV178" s="96">
        <v>0</v>
      </c>
      <c r="DW178" s="96">
        <v>0</v>
      </c>
      <c r="DX178" s="96">
        <f t="shared" si="1664"/>
        <v>0</v>
      </c>
      <c r="DY178" s="93">
        <f t="shared" si="1665"/>
        <v>0</v>
      </c>
      <c r="DZ178" s="93">
        <f t="shared" si="1666"/>
        <v>0</v>
      </c>
      <c r="EA178" s="94"/>
      <c r="EB178" s="85"/>
      <c r="EC178" s="85"/>
      <c r="ED178" s="85"/>
      <c r="EE178" s="85"/>
      <c r="EF178" s="85"/>
      <c r="EG178" s="93">
        <f t="shared" si="1667"/>
        <v>0</v>
      </c>
      <c r="EH178" s="85"/>
      <c r="EI178" s="85"/>
      <c r="EJ178" s="85"/>
      <c r="EK178" s="85">
        <f t="shared" si="1668"/>
        <v>0</v>
      </c>
      <c r="EL178" s="85">
        <f t="shared" si="1669"/>
        <v>0</v>
      </c>
      <c r="EM178" s="45" t="s">
        <v>219</v>
      </c>
      <c r="EN178" s="45" t="s">
        <v>219</v>
      </c>
      <c r="EO178" s="96">
        <v>0</v>
      </c>
      <c r="EP178" s="96">
        <v>0</v>
      </c>
      <c r="EQ178" s="96">
        <f t="shared" si="1672"/>
        <v>0</v>
      </c>
    </row>
    <row r="179" spans="1:147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2">
        <v>3141</v>
      </c>
      <c r="F179" s="2" t="s">
        <v>20</v>
      </c>
      <c r="G179" s="7" t="s">
        <v>95</v>
      </c>
      <c r="H179" s="40">
        <f t="shared" si="1610"/>
        <v>0</v>
      </c>
      <c r="I179" s="40">
        <f t="shared" si="1611"/>
        <v>0</v>
      </c>
      <c r="J179" s="5"/>
      <c r="K179" s="9"/>
      <c r="L179" s="9"/>
      <c r="M179" s="9"/>
      <c r="N179" s="9"/>
      <c r="O179" s="9"/>
      <c r="P179" s="40">
        <f t="shared" si="1612"/>
        <v>0</v>
      </c>
      <c r="Q179" s="9"/>
      <c r="R179" s="9"/>
      <c r="S179" s="9"/>
      <c r="T179" s="68">
        <f t="shared" si="1613"/>
        <v>0</v>
      </c>
      <c r="U179" s="68">
        <f t="shared" si="1614"/>
        <v>0</v>
      </c>
      <c r="V179" s="9">
        <f t="shared" si="1615"/>
        <v>0</v>
      </c>
      <c r="W179" s="9">
        <f t="shared" si="1616"/>
        <v>0</v>
      </c>
      <c r="X179" s="45" t="s">
        <v>219</v>
      </c>
      <c r="Y179" s="9">
        <v>25931</v>
      </c>
      <c r="Z179" s="73">
        <f t="shared" si="1617"/>
        <v>0</v>
      </c>
      <c r="AA179" s="73">
        <f t="shared" si="1618"/>
        <v>0</v>
      </c>
      <c r="AB179" s="73">
        <f t="shared" si="1619"/>
        <v>0</v>
      </c>
      <c r="AC179" s="73">
        <f t="shared" si="1620"/>
        <v>0</v>
      </c>
      <c r="AD179" s="73">
        <f t="shared" si="1621"/>
        <v>0</v>
      </c>
      <c r="AE179" s="46">
        <f t="shared" si="1622"/>
        <v>0</v>
      </c>
      <c r="AF179" s="40">
        <f t="shared" si="1623"/>
        <v>0</v>
      </c>
      <c r="AG179" s="40">
        <f t="shared" si="1624"/>
        <v>0</v>
      </c>
      <c r="AH179" s="5"/>
      <c r="AI179" s="9"/>
      <c r="AJ179" s="9"/>
      <c r="AK179" s="9"/>
      <c r="AL179" s="9"/>
      <c r="AM179" s="9"/>
      <c r="AN179" s="40">
        <f t="shared" si="1625"/>
        <v>0</v>
      </c>
      <c r="AO179" s="9"/>
      <c r="AP179" s="9"/>
      <c r="AQ179" s="9"/>
      <c r="AR179" s="85">
        <f t="shared" si="1626"/>
        <v>0</v>
      </c>
      <c r="AS179" s="85">
        <f t="shared" si="1627"/>
        <v>0</v>
      </c>
      <c r="AT179" s="45" t="s">
        <v>219</v>
      </c>
      <c r="AU179" s="9"/>
      <c r="AV179" s="90">
        <v>0</v>
      </c>
      <c r="AW179" s="90" t="e">
        <f t="shared" si="1629"/>
        <v>#DIV/0!</v>
      </c>
      <c r="AX179" s="90" t="e">
        <f t="shared" si="1630"/>
        <v>#DIV/0!</v>
      </c>
      <c r="AY179" s="92">
        <f t="shared" si="1631"/>
        <v>0</v>
      </c>
      <c r="AZ179" s="92">
        <f t="shared" si="1632"/>
        <v>0</v>
      </c>
      <c r="BA179" s="93">
        <f t="shared" si="1633"/>
        <v>0</v>
      </c>
      <c r="BB179" s="93">
        <f t="shared" si="1634"/>
        <v>0</v>
      </c>
      <c r="BC179" s="94"/>
      <c r="BD179" s="85"/>
      <c r="BE179" s="85"/>
      <c r="BF179" s="85"/>
      <c r="BG179" s="85"/>
      <c r="BH179" s="85"/>
      <c r="BI179" s="93">
        <f t="shared" si="1635"/>
        <v>0</v>
      </c>
      <c r="BJ179" s="85"/>
      <c r="BK179" s="85"/>
      <c r="BL179" s="85"/>
      <c r="BM179" s="85">
        <f t="shared" si="1636"/>
        <v>0</v>
      </c>
      <c r="BN179" s="85">
        <f t="shared" si="1637"/>
        <v>0</v>
      </c>
      <c r="BO179" s="45" t="s">
        <v>219</v>
      </c>
      <c r="BP179" s="9"/>
      <c r="BQ179" s="90">
        <v>0</v>
      </c>
      <c r="BR179" s="90" t="e">
        <f t="shared" si="1639"/>
        <v>#DIV/0!</v>
      </c>
      <c r="BS179" s="90" t="e">
        <f t="shared" si="1640"/>
        <v>#DIV/0!</v>
      </c>
      <c r="BT179" s="93">
        <f t="shared" si="1641"/>
        <v>0</v>
      </c>
      <c r="BU179" s="93">
        <f t="shared" si="1642"/>
        <v>0</v>
      </c>
      <c r="BV179" s="94"/>
      <c r="BW179" s="85"/>
      <c r="BX179" s="85"/>
      <c r="BY179" s="85"/>
      <c r="BZ179" s="85"/>
      <c r="CA179" s="85"/>
      <c r="CB179" s="93">
        <f t="shared" si="1643"/>
        <v>0</v>
      </c>
      <c r="CC179" s="85"/>
      <c r="CD179" s="85"/>
      <c r="CE179" s="85"/>
      <c r="CF179" s="85">
        <f t="shared" si="1644"/>
        <v>0</v>
      </c>
      <c r="CG179" s="85">
        <f t="shared" si="1645"/>
        <v>0</v>
      </c>
      <c r="CH179" s="45" t="s">
        <v>219</v>
      </c>
      <c r="CI179" s="9"/>
      <c r="CJ179" s="96">
        <v>0</v>
      </c>
      <c r="CK179" s="96" t="e">
        <f t="shared" si="1647"/>
        <v>#DIV/0!</v>
      </c>
      <c r="CL179" s="96" t="e">
        <f t="shared" si="1648"/>
        <v>#DIV/0!</v>
      </c>
      <c r="CM179" s="93">
        <f t="shared" si="1649"/>
        <v>0</v>
      </c>
      <c r="CN179" s="93">
        <f t="shared" si="1650"/>
        <v>0</v>
      </c>
      <c r="CO179" s="94"/>
      <c r="CP179" s="85"/>
      <c r="CQ179" s="85"/>
      <c r="CR179" s="85"/>
      <c r="CS179" s="85"/>
      <c r="CT179" s="85"/>
      <c r="CU179" s="93">
        <f t="shared" si="1651"/>
        <v>0</v>
      </c>
      <c r="CV179" s="85"/>
      <c r="CW179" s="85"/>
      <c r="CX179" s="85"/>
      <c r="CY179" s="85">
        <f t="shared" si="1652"/>
        <v>0</v>
      </c>
      <c r="CZ179" s="85">
        <f t="shared" si="1653"/>
        <v>0</v>
      </c>
      <c r="DA179" s="45" t="s">
        <v>219</v>
      </c>
      <c r="DB179" s="9">
        <v>26460</v>
      </c>
      <c r="DC179" s="96">
        <v>0</v>
      </c>
      <c r="DD179" s="96">
        <f t="shared" ref="DD179" si="1673">ROUND(((CW179-CD179)/DB179/10),2)*-1</f>
        <v>0</v>
      </c>
      <c r="DE179" s="96">
        <f t="shared" si="1656"/>
        <v>0</v>
      </c>
      <c r="DF179" s="93">
        <f t="shared" si="1657"/>
        <v>0</v>
      </c>
      <c r="DG179" s="93">
        <f t="shared" si="1658"/>
        <v>0</v>
      </c>
      <c r="DH179" s="94"/>
      <c r="DI179" s="85"/>
      <c r="DJ179" s="85"/>
      <c r="DK179" s="85"/>
      <c r="DL179" s="85"/>
      <c r="DM179" s="85"/>
      <c r="DN179" s="93">
        <f t="shared" si="1659"/>
        <v>0</v>
      </c>
      <c r="DO179" s="85"/>
      <c r="DP179" s="85"/>
      <c r="DQ179" s="85"/>
      <c r="DR179" s="85">
        <f t="shared" si="1660"/>
        <v>0</v>
      </c>
      <c r="DS179" s="85">
        <f t="shared" si="1661"/>
        <v>0</v>
      </c>
      <c r="DT179" s="45" t="s">
        <v>219</v>
      </c>
      <c r="DU179" s="9"/>
      <c r="DV179" s="96">
        <v>0</v>
      </c>
      <c r="DW179" s="96" t="e">
        <f t="shared" ref="DW179" si="1674">ROUND(((DP179-CW179)/DU179/10),2)*-1</f>
        <v>#DIV/0!</v>
      </c>
      <c r="DX179" s="96" t="e">
        <f t="shared" si="1664"/>
        <v>#DIV/0!</v>
      </c>
      <c r="DY179" s="93">
        <f t="shared" si="1665"/>
        <v>0</v>
      </c>
      <c r="DZ179" s="93">
        <f t="shared" si="1666"/>
        <v>0</v>
      </c>
      <c r="EA179" s="94"/>
      <c r="EB179" s="85"/>
      <c r="EC179" s="85"/>
      <c r="ED179" s="85"/>
      <c r="EE179" s="85"/>
      <c r="EF179" s="85"/>
      <c r="EG179" s="93">
        <f t="shared" si="1667"/>
        <v>0</v>
      </c>
      <c r="EH179" s="85"/>
      <c r="EI179" s="85"/>
      <c r="EJ179" s="85"/>
      <c r="EK179" s="85">
        <f t="shared" si="1668"/>
        <v>0</v>
      </c>
      <c r="EL179" s="85">
        <f t="shared" si="1669"/>
        <v>0</v>
      </c>
      <c r="EM179" s="45" t="s">
        <v>219</v>
      </c>
      <c r="EN179" s="9"/>
      <c r="EO179" s="96">
        <v>0</v>
      </c>
      <c r="EP179" s="96" t="e">
        <f t="shared" ref="EP179" si="1675">ROUND(((EI179-DP179)/EN179/10),2)*-1</f>
        <v>#DIV/0!</v>
      </c>
      <c r="EQ179" s="96" t="e">
        <f t="shared" si="1672"/>
        <v>#DIV/0!</v>
      </c>
    </row>
    <row r="180" spans="1:147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3143</v>
      </c>
      <c r="F180" s="2" t="s">
        <v>54</v>
      </c>
      <c r="G180" s="2" t="s">
        <v>19</v>
      </c>
      <c r="H180" s="40">
        <f t="shared" si="1610"/>
        <v>0</v>
      </c>
      <c r="I180" s="40">
        <f t="shared" si="1611"/>
        <v>0</v>
      </c>
      <c r="J180" s="5"/>
      <c r="K180" s="9"/>
      <c r="L180" s="9"/>
      <c r="M180" s="9"/>
      <c r="N180" s="9"/>
      <c r="O180" s="9"/>
      <c r="P180" s="40">
        <f t="shared" si="1612"/>
        <v>0</v>
      </c>
      <c r="Q180" s="9"/>
      <c r="R180" s="9"/>
      <c r="S180" s="9"/>
      <c r="T180" s="68">
        <f t="shared" si="1613"/>
        <v>0</v>
      </c>
      <c r="U180" s="68">
        <f t="shared" si="1614"/>
        <v>0</v>
      </c>
      <c r="V180" s="9">
        <f t="shared" si="1615"/>
        <v>0</v>
      </c>
      <c r="W180" s="9">
        <f t="shared" si="1616"/>
        <v>0</v>
      </c>
      <c r="X180" s="9">
        <v>39730</v>
      </c>
      <c r="Y180" s="45" t="s">
        <v>219</v>
      </c>
      <c r="Z180" s="73">
        <f t="shared" si="1617"/>
        <v>0</v>
      </c>
      <c r="AA180" s="73">
        <f t="shared" si="1618"/>
        <v>0</v>
      </c>
      <c r="AB180" s="73">
        <f t="shared" si="1619"/>
        <v>0</v>
      </c>
      <c r="AC180" s="73">
        <f t="shared" si="1620"/>
        <v>0</v>
      </c>
      <c r="AD180" s="73">
        <f t="shared" si="1621"/>
        <v>0</v>
      </c>
      <c r="AE180" s="46">
        <f t="shared" si="1622"/>
        <v>0</v>
      </c>
      <c r="AF180" s="40">
        <f t="shared" si="1623"/>
        <v>0</v>
      </c>
      <c r="AG180" s="40">
        <f t="shared" si="1624"/>
        <v>0</v>
      </c>
      <c r="AH180" s="5"/>
      <c r="AI180" s="9"/>
      <c r="AJ180" s="9"/>
      <c r="AK180" s="9"/>
      <c r="AL180" s="9"/>
      <c r="AM180" s="9"/>
      <c r="AN180" s="40">
        <f t="shared" si="1625"/>
        <v>0</v>
      </c>
      <c r="AO180" s="9"/>
      <c r="AP180" s="9"/>
      <c r="AQ180" s="9"/>
      <c r="AR180" s="85">
        <f t="shared" si="1626"/>
        <v>0</v>
      </c>
      <c r="AS180" s="85">
        <f t="shared" si="1627"/>
        <v>0</v>
      </c>
      <c r="AT180" s="9"/>
      <c r="AU180" s="45" t="s">
        <v>219</v>
      </c>
      <c r="AV180" s="90" t="e">
        <f t="shared" si="1628"/>
        <v>#DIV/0!</v>
      </c>
      <c r="AW180" s="90">
        <v>0</v>
      </c>
      <c r="AX180" s="90" t="e">
        <f t="shared" si="1630"/>
        <v>#DIV/0!</v>
      </c>
      <c r="AY180" s="92">
        <f t="shared" si="1631"/>
        <v>0</v>
      </c>
      <c r="AZ180" s="92">
        <f t="shared" si="1632"/>
        <v>0</v>
      </c>
      <c r="BA180" s="93">
        <f t="shared" si="1633"/>
        <v>0</v>
      </c>
      <c r="BB180" s="93">
        <f t="shared" si="1634"/>
        <v>0</v>
      </c>
      <c r="BC180" s="94"/>
      <c r="BD180" s="85"/>
      <c r="BE180" s="85"/>
      <c r="BF180" s="85"/>
      <c r="BG180" s="85"/>
      <c r="BH180" s="85"/>
      <c r="BI180" s="93">
        <f t="shared" si="1635"/>
        <v>0</v>
      </c>
      <c r="BJ180" s="85"/>
      <c r="BK180" s="85"/>
      <c r="BL180" s="85"/>
      <c r="BM180" s="85">
        <f t="shared" si="1636"/>
        <v>0</v>
      </c>
      <c r="BN180" s="85">
        <f t="shared" si="1637"/>
        <v>0</v>
      </c>
      <c r="BO180" s="9"/>
      <c r="BP180" s="45" t="s">
        <v>219</v>
      </c>
      <c r="BQ180" s="90" t="e">
        <f t="shared" si="1638"/>
        <v>#DIV/0!</v>
      </c>
      <c r="BR180" s="90">
        <v>0</v>
      </c>
      <c r="BS180" s="90" t="e">
        <f t="shared" si="1640"/>
        <v>#DIV/0!</v>
      </c>
      <c r="BT180" s="93">
        <f t="shared" si="1641"/>
        <v>0</v>
      </c>
      <c r="BU180" s="93">
        <f t="shared" si="1642"/>
        <v>0</v>
      </c>
      <c r="BV180" s="94"/>
      <c r="BW180" s="85"/>
      <c r="BX180" s="85"/>
      <c r="BY180" s="85"/>
      <c r="BZ180" s="85"/>
      <c r="CA180" s="85"/>
      <c r="CB180" s="93">
        <f t="shared" si="1643"/>
        <v>0</v>
      </c>
      <c r="CC180" s="85"/>
      <c r="CD180" s="85"/>
      <c r="CE180" s="85"/>
      <c r="CF180" s="85">
        <f t="shared" si="1644"/>
        <v>0</v>
      </c>
      <c r="CG180" s="85">
        <f t="shared" si="1645"/>
        <v>0</v>
      </c>
      <c r="CH180" s="9"/>
      <c r="CI180" s="45" t="s">
        <v>219</v>
      </c>
      <c r="CJ180" s="96" t="e">
        <f t="shared" si="1646"/>
        <v>#DIV/0!</v>
      </c>
      <c r="CK180" s="96">
        <v>0</v>
      </c>
      <c r="CL180" s="96" t="e">
        <f t="shared" si="1648"/>
        <v>#DIV/0!</v>
      </c>
      <c r="CM180" s="93">
        <f t="shared" si="1649"/>
        <v>0</v>
      </c>
      <c r="CN180" s="93">
        <f t="shared" si="1650"/>
        <v>0</v>
      </c>
      <c r="CO180" s="94"/>
      <c r="CP180" s="85"/>
      <c r="CQ180" s="85"/>
      <c r="CR180" s="85"/>
      <c r="CS180" s="85"/>
      <c r="CT180" s="85"/>
      <c r="CU180" s="93">
        <f t="shared" si="1651"/>
        <v>0</v>
      </c>
      <c r="CV180" s="85"/>
      <c r="CW180" s="85"/>
      <c r="CX180" s="85"/>
      <c r="CY180" s="85">
        <f t="shared" si="1652"/>
        <v>0</v>
      </c>
      <c r="CZ180" s="85">
        <f t="shared" si="1653"/>
        <v>0</v>
      </c>
      <c r="DA180" s="9">
        <v>40555</v>
      </c>
      <c r="DB180" s="45" t="s">
        <v>219</v>
      </c>
      <c r="DC180" s="96">
        <f t="shared" ref="DC180:DC181" si="1676">ROUND(((CR180+CS180)-(BY180+BZ180))/DA180/10,2)*-1</f>
        <v>0</v>
      </c>
      <c r="DD180" s="96">
        <v>0</v>
      </c>
      <c r="DE180" s="96">
        <f t="shared" si="1656"/>
        <v>0</v>
      </c>
      <c r="DF180" s="93">
        <f t="shared" si="1657"/>
        <v>0</v>
      </c>
      <c r="DG180" s="93">
        <f t="shared" si="1658"/>
        <v>0</v>
      </c>
      <c r="DH180" s="94"/>
      <c r="DI180" s="85"/>
      <c r="DJ180" s="85"/>
      <c r="DK180" s="85"/>
      <c r="DL180" s="85"/>
      <c r="DM180" s="85"/>
      <c r="DN180" s="93">
        <f t="shared" si="1659"/>
        <v>0</v>
      </c>
      <c r="DO180" s="85"/>
      <c r="DP180" s="85"/>
      <c r="DQ180" s="85"/>
      <c r="DR180" s="85">
        <f t="shared" si="1660"/>
        <v>0</v>
      </c>
      <c r="DS180" s="85">
        <f t="shared" si="1661"/>
        <v>0</v>
      </c>
      <c r="DT180" s="9"/>
      <c r="DU180" s="45" t="s">
        <v>219</v>
      </c>
      <c r="DV180" s="96" t="e">
        <f t="shared" ref="DV180:DV181" si="1677">ROUND(((DK180+DL180)-(CR180+CS180))/DT180/10,2)*-1</f>
        <v>#DIV/0!</v>
      </c>
      <c r="DW180" s="96">
        <v>0</v>
      </c>
      <c r="DX180" s="96" t="e">
        <f t="shared" si="1664"/>
        <v>#DIV/0!</v>
      </c>
      <c r="DY180" s="93">
        <f t="shared" si="1665"/>
        <v>0</v>
      </c>
      <c r="DZ180" s="93">
        <f t="shared" si="1666"/>
        <v>0</v>
      </c>
      <c r="EA180" s="94"/>
      <c r="EB180" s="85"/>
      <c r="EC180" s="85"/>
      <c r="ED180" s="85"/>
      <c r="EE180" s="85"/>
      <c r="EF180" s="85"/>
      <c r="EG180" s="93">
        <f t="shared" si="1667"/>
        <v>0</v>
      </c>
      <c r="EH180" s="85"/>
      <c r="EI180" s="85"/>
      <c r="EJ180" s="85"/>
      <c r="EK180" s="85">
        <f t="shared" si="1668"/>
        <v>0</v>
      </c>
      <c r="EL180" s="85">
        <f t="shared" si="1669"/>
        <v>0</v>
      </c>
      <c r="EM180" s="9"/>
      <c r="EN180" s="45" t="s">
        <v>219</v>
      </c>
      <c r="EO180" s="96" t="e">
        <f t="shared" ref="EO180:EO181" si="1678">ROUND(((ED180+EE180)-(DK180+DL180))/EM180/10,2)*-1</f>
        <v>#DIV/0!</v>
      </c>
      <c r="EP180" s="96">
        <v>0</v>
      </c>
      <c r="EQ180" s="96" t="e">
        <f t="shared" si="1672"/>
        <v>#DIV/0!</v>
      </c>
    </row>
    <row r="181" spans="1:147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75</v>
      </c>
      <c r="G181" s="2" t="s">
        <v>19</v>
      </c>
      <c r="H181" s="40">
        <f t="shared" si="1610"/>
        <v>0</v>
      </c>
      <c r="I181" s="40">
        <f t="shared" si="1611"/>
        <v>0</v>
      </c>
      <c r="J181" s="5"/>
      <c r="K181" s="9"/>
      <c r="L181" s="9"/>
      <c r="M181" s="9"/>
      <c r="N181" s="9"/>
      <c r="O181" s="9"/>
      <c r="P181" s="40">
        <f t="shared" si="1612"/>
        <v>0</v>
      </c>
      <c r="Q181" s="9"/>
      <c r="R181" s="9"/>
      <c r="S181" s="9"/>
      <c r="T181" s="68">
        <f t="shared" si="1613"/>
        <v>0</v>
      </c>
      <c r="U181" s="68">
        <f t="shared" si="1614"/>
        <v>0</v>
      </c>
      <c r="V181" s="9">
        <f t="shared" si="1615"/>
        <v>0</v>
      </c>
      <c r="W181" s="9">
        <f t="shared" si="1616"/>
        <v>0</v>
      </c>
      <c r="X181" s="9">
        <v>29360</v>
      </c>
      <c r="Y181" s="45" t="s">
        <v>219</v>
      </c>
      <c r="Z181" s="73">
        <f t="shared" si="1617"/>
        <v>0</v>
      </c>
      <c r="AA181" s="73">
        <f t="shared" si="1618"/>
        <v>0</v>
      </c>
      <c r="AB181" s="73">
        <f t="shared" si="1619"/>
        <v>0</v>
      </c>
      <c r="AC181" s="73">
        <f t="shared" si="1620"/>
        <v>0</v>
      </c>
      <c r="AD181" s="73">
        <f t="shared" si="1621"/>
        <v>0</v>
      </c>
      <c r="AE181" s="46">
        <f t="shared" si="1622"/>
        <v>0</v>
      </c>
      <c r="AF181" s="40">
        <f t="shared" si="1623"/>
        <v>0</v>
      </c>
      <c r="AG181" s="40">
        <f t="shared" si="1624"/>
        <v>0</v>
      </c>
      <c r="AH181" s="5"/>
      <c r="AI181" s="9"/>
      <c r="AJ181" s="9"/>
      <c r="AK181" s="9"/>
      <c r="AL181" s="9"/>
      <c r="AM181" s="9"/>
      <c r="AN181" s="40">
        <f t="shared" si="1625"/>
        <v>0</v>
      </c>
      <c r="AO181" s="9"/>
      <c r="AP181" s="9"/>
      <c r="AQ181" s="9"/>
      <c r="AR181" s="85">
        <f t="shared" si="1626"/>
        <v>0</v>
      </c>
      <c r="AS181" s="85">
        <f t="shared" si="1627"/>
        <v>0</v>
      </c>
      <c r="AT181" s="9"/>
      <c r="AU181" s="45" t="s">
        <v>219</v>
      </c>
      <c r="AV181" s="90" t="e">
        <f t="shared" si="1628"/>
        <v>#DIV/0!</v>
      </c>
      <c r="AW181" s="90">
        <v>0</v>
      </c>
      <c r="AX181" s="90" t="e">
        <f t="shared" si="1630"/>
        <v>#DIV/0!</v>
      </c>
      <c r="AY181" s="92">
        <f t="shared" si="1631"/>
        <v>0</v>
      </c>
      <c r="AZ181" s="92">
        <f t="shared" si="1632"/>
        <v>0</v>
      </c>
      <c r="BA181" s="93">
        <f t="shared" si="1633"/>
        <v>0</v>
      </c>
      <c r="BB181" s="93">
        <f t="shared" si="1634"/>
        <v>0</v>
      </c>
      <c r="BC181" s="94"/>
      <c r="BD181" s="85"/>
      <c r="BE181" s="85"/>
      <c r="BF181" s="85"/>
      <c r="BG181" s="85"/>
      <c r="BH181" s="85"/>
      <c r="BI181" s="93">
        <f t="shared" si="1635"/>
        <v>0</v>
      </c>
      <c r="BJ181" s="85"/>
      <c r="BK181" s="85"/>
      <c r="BL181" s="85"/>
      <c r="BM181" s="85">
        <f t="shared" si="1636"/>
        <v>0</v>
      </c>
      <c r="BN181" s="85">
        <f t="shared" si="1637"/>
        <v>0</v>
      </c>
      <c r="BO181" s="9"/>
      <c r="BP181" s="45" t="s">
        <v>219</v>
      </c>
      <c r="BQ181" s="90" t="e">
        <f t="shared" si="1638"/>
        <v>#DIV/0!</v>
      </c>
      <c r="BR181" s="90">
        <v>0</v>
      </c>
      <c r="BS181" s="90" t="e">
        <f t="shared" si="1640"/>
        <v>#DIV/0!</v>
      </c>
      <c r="BT181" s="93">
        <f t="shared" si="1641"/>
        <v>0</v>
      </c>
      <c r="BU181" s="93">
        <f t="shared" si="1642"/>
        <v>0</v>
      </c>
      <c r="BV181" s="94"/>
      <c r="BW181" s="85"/>
      <c r="BX181" s="85"/>
      <c r="BY181" s="85"/>
      <c r="BZ181" s="85"/>
      <c r="CA181" s="85"/>
      <c r="CB181" s="93">
        <f t="shared" si="1643"/>
        <v>0</v>
      </c>
      <c r="CC181" s="85"/>
      <c r="CD181" s="85"/>
      <c r="CE181" s="85"/>
      <c r="CF181" s="85">
        <f t="shared" si="1644"/>
        <v>0</v>
      </c>
      <c r="CG181" s="85">
        <f t="shared" si="1645"/>
        <v>0</v>
      </c>
      <c r="CH181" s="9"/>
      <c r="CI181" s="45" t="s">
        <v>219</v>
      </c>
      <c r="CJ181" s="96" t="e">
        <f t="shared" si="1646"/>
        <v>#DIV/0!</v>
      </c>
      <c r="CK181" s="96">
        <v>0</v>
      </c>
      <c r="CL181" s="96" t="e">
        <f t="shared" si="1648"/>
        <v>#DIV/0!</v>
      </c>
      <c r="CM181" s="93">
        <f t="shared" si="1649"/>
        <v>0</v>
      </c>
      <c r="CN181" s="93">
        <f t="shared" si="1650"/>
        <v>0</v>
      </c>
      <c r="CO181" s="94"/>
      <c r="CP181" s="85"/>
      <c r="CQ181" s="85"/>
      <c r="CR181" s="85"/>
      <c r="CS181" s="85"/>
      <c r="CT181" s="85"/>
      <c r="CU181" s="93">
        <f t="shared" si="1651"/>
        <v>0</v>
      </c>
      <c r="CV181" s="85"/>
      <c r="CW181" s="85"/>
      <c r="CX181" s="85"/>
      <c r="CY181" s="85">
        <f t="shared" si="1652"/>
        <v>0</v>
      </c>
      <c r="CZ181" s="85">
        <f t="shared" si="1653"/>
        <v>0</v>
      </c>
      <c r="DA181" s="9">
        <v>40555</v>
      </c>
      <c r="DB181" s="45" t="s">
        <v>219</v>
      </c>
      <c r="DC181" s="96">
        <f t="shared" si="1676"/>
        <v>0</v>
      </c>
      <c r="DD181" s="96">
        <v>0</v>
      </c>
      <c r="DE181" s="96">
        <f t="shared" si="1656"/>
        <v>0</v>
      </c>
      <c r="DF181" s="93">
        <f t="shared" si="1657"/>
        <v>0</v>
      </c>
      <c r="DG181" s="93">
        <f t="shared" si="1658"/>
        <v>0</v>
      </c>
      <c r="DH181" s="94"/>
      <c r="DI181" s="85"/>
      <c r="DJ181" s="85"/>
      <c r="DK181" s="85"/>
      <c r="DL181" s="85"/>
      <c r="DM181" s="85"/>
      <c r="DN181" s="93">
        <f t="shared" si="1659"/>
        <v>0</v>
      </c>
      <c r="DO181" s="85"/>
      <c r="DP181" s="85"/>
      <c r="DQ181" s="85"/>
      <c r="DR181" s="85">
        <f t="shared" si="1660"/>
        <v>0</v>
      </c>
      <c r="DS181" s="85">
        <f t="shared" si="1661"/>
        <v>0</v>
      </c>
      <c r="DT181" s="9"/>
      <c r="DU181" s="45" t="s">
        <v>219</v>
      </c>
      <c r="DV181" s="96" t="e">
        <f t="shared" si="1677"/>
        <v>#DIV/0!</v>
      </c>
      <c r="DW181" s="96">
        <v>0</v>
      </c>
      <c r="DX181" s="96" t="e">
        <f t="shared" si="1664"/>
        <v>#DIV/0!</v>
      </c>
      <c r="DY181" s="93">
        <f t="shared" si="1665"/>
        <v>0</v>
      </c>
      <c r="DZ181" s="93">
        <f t="shared" si="1666"/>
        <v>0</v>
      </c>
      <c r="EA181" s="94"/>
      <c r="EB181" s="85"/>
      <c r="EC181" s="85"/>
      <c r="ED181" s="85"/>
      <c r="EE181" s="85"/>
      <c r="EF181" s="85"/>
      <c r="EG181" s="93">
        <f t="shared" si="1667"/>
        <v>0</v>
      </c>
      <c r="EH181" s="85"/>
      <c r="EI181" s="85"/>
      <c r="EJ181" s="85"/>
      <c r="EK181" s="85">
        <f t="shared" si="1668"/>
        <v>0</v>
      </c>
      <c r="EL181" s="85">
        <f t="shared" si="1669"/>
        <v>0</v>
      </c>
      <c r="EM181" s="9"/>
      <c r="EN181" s="45" t="s">
        <v>219</v>
      </c>
      <c r="EO181" s="96" t="e">
        <f t="shared" si="1678"/>
        <v>#DIV/0!</v>
      </c>
      <c r="EP181" s="96">
        <v>0</v>
      </c>
      <c r="EQ181" s="96" t="e">
        <f t="shared" si="1672"/>
        <v>#DIV/0!</v>
      </c>
    </row>
    <row r="182" spans="1:147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94</v>
      </c>
      <c r="G182" s="7" t="s">
        <v>95</v>
      </c>
      <c r="H182" s="40">
        <f t="shared" si="1610"/>
        <v>0</v>
      </c>
      <c r="I182" s="40">
        <f t="shared" si="1611"/>
        <v>0</v>
      </c>
      <c r="J182" s="5"/>
      <c r="K182" s="9"/>
      <c r="L182" s="9"/>
      <c r="M182" s="9"/>
      <c r="N182" s="9"/>
      <c r="O182" s="9"/>
      <c r="P182" s="40">
        <f t="shared" si="1612"/>
        <v>0</v>
      </c>
      <c r="Q182" s="9"/>
      <c r="R182" s="9"/>
      <c r="S182" s="9"/>
      <c r="T182" s="68">
        <f t="shared" si="1613"/>
        <v>0</v>
      </c>
      <c r="U182" s="68">
        <f t="shared" si="1614"/>
        <v>0</v>
      </c>
      <c r="V182" s="9">
        <f t="shared" si="1615"/>
        <v>0</v>
      </c>
      <c r="W182" s="9">
        <f t="shared" si="1616"/>
        <v>0</v>
      </c>
      <c r="X182" s="45" t="s">
        <v>219</v>
      </c>
      <c r="Y182" s="9">
        <v>20956</v>
      </c>
      <c r="Z182" s="73">
        <f t="shared" si="1617"/>
        <v>0</v>
      </c>
      <c r="AA182" s="73">
        <f t="shared" si="1618"/>
        <v>0</v>
      </c>
      <c r="AB182" s="73">
        <f t="shared" si="1619"/>
        <v>0</v>
      </c>
      <c r="AC182" s="73">
        <f t="shared" si="1620"/>
        <v>0</v>
      </c>
      <c r="AD182" s="73">
        <f t="shared" si="1621"/>
        <v>0</v>
      </c>
      <c r="AE182" s="46">
        <f t="shared" si="1622"/>
        <v>0</v>
      </c>
      <c r="AF182" s="40">
        <f t="shared" si="1623"/>
        <v>0</v>
      </c>
      <c r="AG182" s="40">
        <f t="shared" si="1624"/>
        <v>0</v>
      </c>
      <c r="AH182" s="5"/>
      <c r="AI182" s="9"/>
      <c r="AJ182" s="9"/>
      <c r="AK182" s="9"/>
      <c r="AL182" s="9"/>
      <c r="AM182" s="9"/>
      <c r="AN182" s="40">
        <f t="shared" si="1625"/>
        <v>0</v>
      </c>
      <c r="AO182" s="9"/>
      <c r="AP182" s="9"/>
      <c r="AQ182" s="9"/>
      <c r="AR182" s="85">
        <f t="shared" si="1626"/>
        <v>0</v>
      </c>
      <c r="AS182" s="85">
        <f t="shared" si="1627"/>
        <v>0</v>
      </c>
      <c r="AT182" s="45" t="s">
        <v>219</v>
      </c>
      <c r="AU182" s="9"/>
      <c r="AV182" s="90">
        <v>0</v>
      </c>
      <c r="AW182" s="90" t="e">
        <f t="shared" si="1629"/>
        <v>#DIV/0!</v>
      </c>
      <c r="AX182" s="90" t="e">
        <f t="shared" si="1630"/>
        <v>#DIV/0!</v>
      </c>
      <c r="AY182" s="92">
        <f t="shared" si="1631"/>
        <v>0</v>
      </c>
      <c r="AZ182" s="92">
        <f t="shared" si="1632"/>
        <v>0</v>
      </c>
      <c r="BA182" s="93">
        <f t="shared" si="1633"/>
        <v>0</v>
      </c>
      <c r="BB182" s="93">
        <f t="shared" si="1634"/>
        <v>0</v>
      </c>
      <c r="BC182" s="94"/>
      <c r="BD182" s="85"/>
      <c r="BE182" s="85"/>
      <c r="BF182" s="85"/>
      <c r="BG182" s="85"/>
      <c r="BH182" s="85"/>
      <c r="BI182" s="93">
        <f t="shared" si="1635"/>
        <v>0</v>
      </c>
      <c r="BJ182" s="85"/>
      <c r="BK182" s="85"/>
      <c r="BL182" s="85"/>
      <c r="BM182" s="85">
        <f t="shared" si="1636"/>
        <v>0</v>
      </c>
      <c r="BN182" s="85">
        <f t="shared" si="1637"/>
        <v>0</v>
      </c>
      <c r="BO182" s="45" t="s">
        <v>219</v>
      </c>
      <c r="BP182" s="9"/>
      <c r="BQ182" s="90">
        <v>0</v>
      </c>
      <c r="BR182" s="90" t="e">
        <f t="shared" si="1639"/>
        <v>#DIV/0!</v>
      </c>
      <c r="BS182" s="90" t="e">
        <f t="shared" si="1640"/>
        <v>#DIV/0!</v>
      </c>
      <c r="BT182" s="93">
        <f t="shared" si="1641"/>
        <v>0</v>
      </c>
      <c r="BU182" s="93">
        <f t="shared" si="1642"/>
        <v>0</v>
      </c>
      <c r="BV182" s="94"/>
      <c r="BW182" s="85"/>
      <c r="BX182" s="85"/>
      <c r="BY182" s="85"/>
      <c r="BZ182" s="85"/>
      <c r="CA182" s="85"/>
      <c r="CB182" s="93">
        <f t="shared" si="1643"/>
        <v>0</v>
      </c>
      <c r="CC182" s="85"/>
      <c r="CD182" s="85"/>
      <c r="CE182" s="85"/>
      <c r="CF182" s="85">
        <f t="shared" si="1644"/>
        <v>0</v>
      </c>
      <c r="CG182" s="85">
        <f t="shared" si="1645"/>
        <v>0</v>
      </c>
      <c r="CH182" s="45" t="s">
        <v>219</v>
      </c>
      <c r="CI182" s="9"/>
      <c r="CJ182" s="96">
        <v>0</v>
      </c>
      <c r="CK182" s="96" t="e">
        <f t="shared" si="1647"/>
        <v>#DIV/0!</v>
      </c>
      <c r="CL182" s="96" t="e">
        <f t="shared" si="1648"/>
        <v>#DIV/0!</v>
      </c>
      <c r="CM182" s="93">
        <f t="shared" si="1649"/>
        <v>0</v>
      </c>
      <c r="CN182" s="93">
        <f t="shared" si="1650"/>
        <v>0</v>
      </c>
      <c r="CO182" s="94"/>
      <c r="CP182" s="85"/>
      <c r="CQ182" s="85"/>
      <c r="CR182" s="85"/>
      <c r="CS182" s="85"/>
      <c r="CT182" s="85"/>
      <c r="CU182" s="93">
        <f t="shared" si="1651"/>
        <v>0</v>
      </c>
      <c r="CV182" s="85"/>
      <c r="CW182" s="85"/>
      <c r="CX182" s="85"/>
      <c r="CY182" s="85">
        <f t="shared" si="1652"/>
        <v>0</v>
      </c>
      <c r="CZ182" s="85">
        <f t="shared" si="1653"/>
        <v>0</v>
      </c>
      <c r="DA182" s="45" t="s">
        <v>219</v>
      </c>
      <c r="DB182" s="9">
        <v>21384</v>
      </c>
      <c r="DC182" s="96">
        <v>0</v>
      </c>
      <c r="DD182" s="96">
        <f t="shared" ref="DD182:DD184" si="1679">ROUND(((CW182-CD182)/DB182/10),2)*-1</f>
        <v>0</v>
      </c>
      <c r="DE182" s="96">
        <f t="shared" si="1656"/>
        <v>0</v>
      </c>
      <c r="DF182" s="93">
        <f t="shared" si="1657"/>
        <v>0</v>
      </c>
      <c r="DG182" s="93">
        <f t="shared" si="1658"/>
        <v>0</v>
      </c>
      <c r="DH182" s="94"/>
      <c r="DI182" s="85"/>
      <c r="DJ182" s="85"/>
      <c r="DK182" s="85"/>
      <c r="DL182" s="85"/>
      <c r="DM182" s="85"/>
      <c r="DN182" s="93">
        <f t="shared" si="1659"/>
        <v>0</v>
      </c>
      <c r="DO182" s="85"/>
      <c r="DP182" s="85"/>
      <c r="DQ182" s="85"/>
      <c r="DR182" s="85">
        <f t="shared" si="1660"/>
        <v>0</v>
      </c>
      <c r="DS182" s="85">
        <f t="shared" si="1661"/>
        <v>0</v>
      </c>
      <c r="DT182" s="45" t="s">
        <v>219</v>
      </c>
      <c r="DU182" s="9"/>
      <c r="DV182" s="96">
        <v>0</v>
      </c>
      <c r="DW182" s="96" t="e">
        <f t="shared" ref="DW182:DW184" si="1680">ROUND(((DP182-CW182)/DU182/10),2)*-1</f>
        <v>#DIV/0!</v>
      </c>
      <c r="DX182" s="96" t="e">
        <f t="shared" si="1664"/>
        <v>#DIV/0!</v>
      </c>
      <c r="DY182" s="93">
        <f t="shared" si="1665"/>
        <v>0</v>
      </c>
      <c r="DZ182" s="93">
        <f t="shared" si="1666"/>
        <v>0</v>
      </c>
      <c r="EA182" s="94"/>
      <c r="EB182" s="85"/>
      <c r="EC182" s="85"/>
      <c r="ED182" s="85"/>
      <c r="EE182" s="85"/>
      <c r="EF182" s="85"/>
      <c r="EG182" s="93">
        <f t="shared" si="1667"/>
        <v>0</v>
      </c>
      <c r="EH182" s="85"/>
      <c r="EI182" s="85"/>
      <c r="EJ182" s="85"/>
      <c r="EK182" s="85">
        <f t="shared" si="1668"/>
        <v>0</v>
      </c>
      <c r="EL182" s="85">
        <f t="shared" si="1669"/>
        <v>0</v>
      </c>
      <c r="EM182" s="45" t="s">
        <v>219</v>
      </c>
      <c r="EN182" s="9"/>
      <c r="EO182" s="96">
        <v>0</v>
      </c>
      <c r="EP182" s="96" t="e">
        <f t="shared" ref="EP182:EP184" si="1681">ROUND(((EI182-DP182)/EN182/10),2)*-1</f>
        <v>#DIV/0!</v>
      </c>
      <c r="EQ182" s="96" t="e">
        <f t="shared" si="1672"/>
        <v>#DIV/0!</v>
      </c>
    </row>
    <row r="183" spans="1:147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3146</v>
      </c>
      <c r="F183" s="2" t="s">
        <v>56</v>
      </c>
      <c r="G183" s="7" t="s">
        <v>95</v>
      </c>
      <c r="H183" s="40">
        <f t="shared" ref="H183" si="1682">I183+P183</f>
        <v>0</v>
      </c>
      <c r="I183" s="40">
        <f t="shared" ref="I183" si="1683">K183+L183+M183+N183+O183</f>
        <v>0</v>
      </c>
      <c r="J183" s="5"/>
      <c r="K183" s="9"/>
      <c r="L183" s="9"/>
      <c r="M183" s="9"/>
      <c r="N183" s="9"/>
      <c r="O183" s="9"/>
      <c r="P183" s="40">
        <f t="shared" ref="P183" si="1684">Q183+R183+S183</f>
        <v>0</v>
      </c>
      <c r="Q183" s="9"/>
      <c r="R183" s="9"/>
      <c r="S183" s="9"/>
      <c r="T183" s="68">
        <f t="shared" ref="T183" si="1685">(L183+M183+N183)*-1</f>
        <v>0</v>
      </c>
      <c r="U183" s="68">
        <f t="shared" ref="U183" si="1686">(Q183+R183)*-1</f>
        <v>0</v>
      </c>
      <c r="V183" s="9">
        <f t="shared" ref="V183" si="1687">ROUND(T183*0.65,0)</f>
        <v>0</v>
      </c>
      <c r="W183" s="9">
        <f t="shared" ref="W183" si="1688">ROUND(U183*0.65,0)</f>
        <v>0</v>
      </c>
      <c r="X183" s="45" t="s">
        <v>260</v>
      </c>
      <c r="Y183" s="9">
        <v>20957</v>
      </c>
      <c r="Z183" s="73">
        <f t="shared" ref="Z183" si="1689">IF(T183=0,0,ROUND((T183+L183)/X183/12,2))</f>
        <v>0</v>
      </c>
      <c r="AA183" s="73">
        <f t="shared" ref="AA183" si="1690">IF(U183=0,0,ROUND((U183+Q183)/Y183/12,2))</f>
        <v>0</v>
      </c>
      <c r="AB183" s="73">
        <f t="shared" ref="AB183" si="1691">Z183+AA183</f>
        <v>0</v>
      </c>
      <c r="AC183" s="73">
        <f t="shared" si="1620"/>
        <v>0</v>
      </c>
      <c r="AD183" s="73">
        <f t="shared" si="1621"/>
        <v>0</v>
      </c>
      <c r="AE183" s="46">
        <f t="shared" ref="AE183" si="1692">AC183+AD183</f>
        <v>0</v>
      </c>
      <c r="AF183" s="40">
        <f t="shared" ref="AF183" si="1693">AG183+AN183</f>
        <v>0</v>
      </c>
      <c r="AG183" s="40">
        <f t="shared" ref="AG183" si="1694">AI183+AJ183+AK183+AL183+AM183</f>
        <v>0</v>
      </c>
      <c r="AH183" s="5"/>
      <c r="AI183" s="9"/>
      <c r="AJ183" s="9"/>
      <c r="AK183" s="9"/>
      <c r="AL183" s="9"/>
      <c r="AM183" s="9"/>
      <c r="AN183" s="40">
        <f t="shared" ref="AN183" si="1695">AO183+AP183+AQ183</f>
        <v>0</v>
      </c>
      <c r="AO183" s="9"/>
      <c r="AP183" s="9"/>
      <c r="AQ183" s="9"/>
      <c r="AR183" s="85">
        <f t="shared" ref="AR183" si="1696">((AL183+AK183+AJ183)-((V183)*-1))*-1</f>
        <v>0</v>
      </c>
      <c r="AS183" s="85">
        <f t="shared" ref="AS183" si="1697">((AO183+AP183)-((W183)*-1))*-1</f>
        <v>0</v>
      </c>
      <c r="AT183" s="45" t="s">
        <v>260</v>
      </c>
      <c r="AU183" s="9"/>
      <c r="AV183" s="90">
        <v>1</v>
      </c>
      <c r="AW183" s="90" t="e">
        <f t="shared" ref="AW183" si="1698">ROUND((AZ183/AU183/10)+AD183,2)*-1</f>
        <v>#DIV/0!</v>
      </c>
      <c r="AX183" s="90" t="e">
        <f t="shared" ref="AX183" si="1699">AV183+AW183</f>
        <v>#DIV/0!</v>
      </c>
      <c r="AY183" s="92">
        <f t="shared" ref="AY183" si="1700">AK183+AL183</f>
        <v>0</v>
      </c>
      <c r="AZ183" s="92">
        <f t="shared" ref="AZ183" si="1701">AP183</f>
        <v>0</v>
      </c>
      <c r="BA183" s="93">
        <f t="shared" ref="BA183" si="1702">BB183+BI183</f>
        <v>0</v>
      </c>
      <c r="BB183" s="93">
        <f t="shared" ref="BB183" si="1703">BD183+BE183+BF183+BG183+BH183</f>
        <v>0</v>
      </c>
      <c r="BC183" s="94"/>
      <c r="BD183" s="85"/>
      <c r="BE183" s="85"/>
      <c r="BF183" s="85"/>
      <c r="BG183" s="85"/>
      <c r="BH183" s="85"/>
      <c r="BI183" s="93">
        <f t="shared" ref="BI183" si="1704">BJ183+BK183+BL183</f>
        <v>0</v>
      </c>
      <c r="BJ183" s="85"/>
      <c r="BK183" s="85"/>
      <c r="BL183" s="85"/>
      <c r="BM183" s="85">
        <f t="shared" ref="BM183" si="1705">(BE183+BF183+BG183)-(AJ183+AK183+AL183)</f>
        <v>0</v>
      </c>
      <c r="BN183" s="85">
        <f t="shared" ref="BN183" si="1706">(BJ183+BK183)-(AO183+AP183)</f>
        <v>0</v>
      </c>
      <c r="BO183" s="45" t="s">
        <v>260</v>
      </c>
      <c r="BP183" s="9"/>
      <c r="BQ183" s="90">
        <v>1</v>
      </c>
      <c r="BR183" s="90" t="e">
        <f t="shared" ref="BR183" si="1707">ROUND(((BK183-AP183)/BP183/10),2)*-1</f>
        <v>#DIV/0!</v>
      </c>
      <c r="BS183" s="90" t="e">
        <f t="shared" ref="BS183" si="1708">BQ183+BR183</f>
        <v>#DIV/0!</v>
      </c>
      <c r="BT183" s="93">
        <f t="shared" ref="BT183" si="1709">BU183+CB183</f>
        <v>0</v>
      </c>
      <c r="BU183" s="93">
        <f t="shared" ref="BU183" si="1710">BW183+BX183+BY183+BZ183+CA183</f>
        <v>0</v>
      </c>
      <c r="BV183" s="94"/>
      <c r="BW183" s="85"/>
      <c r="BX183" s="85"/>
      <c r="BY183" s="85"/>
      <c r="BZ183" s="85"/>
      <c r="CA183" s="85"/>
      <c r="CB183" s="93">
        <f t="shared" ref="CB183" si="1711">CC183+CD183+CE183</f>
        <v>0</v>
      </c>
      <c r="CC183" s="85"/>
      <c r="CD183" s="85"/>
      <c r="CE183" s="85"/>
      <c r="CF183" s="85">
        <f t="shared" ref="CF183" si="1712">(BX183+BY183+BZ183)-(BE183+BF183+BG183)</f>
        <v>0</v>
      </c>
      <c r="CG183" s="85">
        <f t="shared" ref="CG183" si="1713">(CC183+CD183)-(BJ183+BK183)</f>
        <v>0</v>
      </c>
      <c r="CH183" s="45" t="s">
        <v>260</v>
      </c>
      <c r="CI183" s="9"/>
      <c r="CJ183" s="96">
        <v>1</v>
      </c>
      <c r="CK183" s="96" t="e">
        <f t="shared" ref="CK183" si="1714">ROUND(((CD183-BK183)/CI183/10),2)*-1</f>
        <v>#DIV/0!</v>
      </c>
      <c r="CL183" s="96" t="e">
        <f t="shared" ref="CL183" si="1715">CJ183+CK183</f>
        <v>#DIV/0!</v>
      </c>
      <c r="CM183" s="93">
        <f t="shared" ref="CM183" si="1716">CN183+CU183</f>
        <v>0</v>
      </c>
      <c r="CN183" s="93">
        <f t="shared" ref="CN183" si="1717">CP183+CQ183+CR183+CS183+CT183</f>
        <v>0</v>
      </c>
      <c r="CO183" s="94"/>
      <c r="CP183" s="85"/>
      <c r="CQ183" s="85"/>
      <c r="CR183" s="85"/>
      <c r="CS183" s="85"/>
      <c r="CT183" s="85"/>
      <c r="CU183" s="93">
        <f t="shared" ref="CU183" si="1718">CV183+CW183+CX183</f>
        <v>0</v>
      </c>
      <c r="CV183" s="85"/>
      <c r="CW183" s="85"/>
      <c r="CX183" s="85"/>
      <c r="CY183" s="85">
        <f t="shared" ref="CY183" si="1719">(CQ183+CR183+CS183)-(BX183+BY183+BZ183)</f>
        <v>0</v>
      </c>
      <c r="CZ183" s="85">
        <f t="shared" ref="CZ183" si="1720">(CV183+CW183)-(CC183+CD183)</f>
        <v>0</v>
      </c>
      <c r="DA183" s="45" t="s">
        <v>260</v>
      </c>
      <c r="DB183" s="9">
        <v>21384</v>
      </c>
      <c r="DC183" s="96">
        <v>0</v>
      </c>
      <c r="DD183" s="96">
        <f t="shared" ref="DD183" si="1721">ROUND(((CW183-CD183)/DB183/10),2)*-1</f>
        <v>0</v>
      </c>
      <c r="DE183" s="96">
        <f t="shared" ref="DE183" si="1722">DC183+DD183</f>
        <v>0</v>
      </c>
      <c r="DF183" s="93">
        <f t="shared" ref="DF183" si="1723">DG183+DN183</f>
        <v>0</v>
      </c>
      <c r="DG183" s="93">
        <f t="shared" ref="DG183" si="1724">DI183+DJ183+DK183+DL183+DM183</f>
        <v>0</v>
      </c>
      <c r="DH183" s="94"/>
      <c r="DI183" s="85"/>
      <c r="DJ183" s="85"/>
      <c r="DK183" s="85"/>
      <c r="DL183" s="85"/>
      <c r="DM183" s="85"/>
      <c r="DN183" s="93">
        <f t="shared" ref="DN183" si="1725">DO183+DP183+DQ183</f>
        <v>0</v>
      </c>
      <c r="DO183" s="85"/>
      <c r="DP183" s="85"/>
      <c r="DQ183" s="85"/>
      <c r="DR183" s="85">
        <f t="shared" ref="DR183" si="1726">(DJ183+DK183+DL183)-(CQ183+CR183+CS183)</f>
        <v>0</v>
      </c>
      <c r="DS183" s="85">
        <f t="shared" ref="DS183" si="1727">(DO183+DP183)-(CV183+CW183)</f>
        <v>0</v>
      </c>
      <c r="DT183" s="45" t="s">
        <v>260</v>
      </c>
      <c r="DU183" s="9"/>
      <c r="DV183" s="96">
        <v>1</v>
      </c>
      <c r="DW183" s="96" t="e">
        <f t="shared" ref="DW183" si="1728">ROUND(((DP183-CW183)/DU183/10),2)*-1</f>
        <v>#DIV/0!</v>
      </c>
      <c r="DX183" s="96" t="e">
        <f t="shared" ref="DX183" si="1729">DV183+DW183</f>
        <v>#DIV/0!</v>
      </c>
      <c r="DY183" s="93">
        <f t="shared" ref="DY183" si="1730">DZ183+EG183</f>
        <v>0</v>
      </c>
      <c r="DZ183" s="93">
        <f t="shared" ref="DZ183" si="1731">EB183+EC183+ED183+EE183+EF183</f>
        <v>0</v>
      </c>
      <c r="EA183" s="94"/>
      <c r="EB183" s="85"/>
      <c r="EC183" s="85"/>
      <c r="ED183" s="85"/>
      <c r="EE183" s="85"/>
      <c r="EF183" s="85"/>
      <c r="EG183" s="93">
        <f t="shared" ref="EG183" si="1732">EH183+EI183+EJ183</f>
        <v>0</v>
      </c>
      <c r="EH183" s="85"/>
      <c r="EI183" s="85"/>
      <c r="EJ183" s="85"/>
      <c r="EK183" s="85">
        <f t="shared" ref="EK183" si="1733">(EC183+ED183+EE183)-(DJ183+DK183+DL183)</f>
        <v>0</v>
      </c>
      <c r="EL183" s="85">
        <f t="shared" ref="EL183" si="1734">(EH183+EI183)-(DO183+DP183)</f>
        <v>0</v>
      </c>
      <c r="EM183" s="45" t="s">
        <v>260</v>
      </c>
      <c r="EN183" s="9"/>
      <c r="EO183" s="96">
        <v>1</v>
      </c>
      <c r="EP183" s="96" t="e">
        <f t="shared" ref="EP183" si="1735">ROUND(((EI183-DP183)/EN183/10),2)*-1</f>
        <v>#DIV/0!</v>
      </c>
      <c r="EQ183" s="96" t="e">
        <f t="shared" ref="EQ183" si="1736">EO183+EP183</f>
        <v>#DIV/0!</v>
      </c>
    </row>
    <row r="184" spans="1:147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95</v>
      </c>
      <c r="H184" s="40">
        <f t="shared" si="1610"/>
        <v>0</v>
      </c>
      <c r="I184" s="40">
        <f t="shared" si="1611"/>
        <v>0</v>
      </c>
      <c r="J184" s="5"/>
      <c r="K184" s="9"/>
      <c r="L184" s="9"/>
      <c r="M184" s="9"/>
      <c r="N184" s="9"/>
      <c r="O184" s="9"/>
      <c r="P184" s="40">
        <f t="shared" si="1612"/>
        <v>0</v>
      </c>
      <c r="Q184" s="9"/>
      <c r="R184" s="9"/>
      <c r="S184" s="9"/>
      <c r="T184" s="68">
        <f t="shared" si="1613"/>
        <v>0</v>
      </c>
      <c r="U184" s="68">
        <f t="shared" si="1614"/>
        <v>0</v>
      </c>
      <c r="V184" s="9">
        <f t="shared" si="1615"/>
        <v>0</v>
      </c>
      <c r="W184" s="9">
        <f t="shared" si="1616"/>
        <v>0</v>
      </c>
      <c r="X184" s="9">
        <v>50756</v>
      </c>
      <c r="Y184" s="9">
        <v>30694</v>
      </c>
      <c r="Z184" s="73">
        <f t="shared" si="1617"/>
        <v>0</v>
      </c>
      <c r="AA184" s="73">
        <f t="shared" si="1618"/>
        <v>0</v>
      </c>
      <c r="AB184" s="73">
        <f t="shared" si="1619"/>
        <v>0</v>
      </c>
      <c r="AC184" s="73">
        <f t="shared" si="1620"/>
        <v>0</v>
      </c>
      <c r="AD184" s="73">
        <f t="shared" si="1621"/>
        <v>0</v>
      </c>
      <c r="AE184" s="46">
        <f t="shared" si="1622"/>
        <v>0</v>
      </c>
      <c r="AF184" s="40">
        <f t="shared" si="1623"/>
        <v>0</v>
      </c>
      <c r="AG184" s="40">
        <f t="shared" si="1624"/>
        <v>0</v>
      </c>
      <c r="AH184" s="5"/>
      <c r="AI184" s="9"/>
      <c r="AJ184" s="9"/>
      <c r="AK184" s="9"/>
      <c r="AL184" s="9"/>
      <c r="AM184" s="9"/>
      <c r="AN184" s="40">
        <f t="shared" si="1625"/>
        <v>0</v>
      </c>
      <c r="AO184" s="9"/>
      <c r="AP184" s="9"/>
      <c r="AQ184" s="9"/>
      <c r="AR184" s="85">
        <f t="shared" si="1626"/>
        <v>0</v>
      </c>
      <c r="AS184" s="85">
        <f t="shared" si="1627"/>
        <v>0</v>
      </c>
      <c r="AT184" s="9"/>
      <c r="AU184" s="9"/>
      <c r="AV184" s="90" t="e">
        <f t="shared" si="1628"/>
        <v>#DIV/0!</v>
      </c>
      <c r="AW184" s="90" t="e">
        <f t="shared" si="1629"/>
        <v>#DIV/0!</v>
      </c>
      <c r="AX184" s="90" t="e">
        <f t="shared" si="1630"/>
        <v>#DIV/0!</v>
      </c>
      <c r="AY184" s="92">
        <f t="shared" si="1631"/>
        <v>0</v>
      </c>
      <c r="AZ184" s="92">
        <f t="shared" si="1632"/>
        <v>0</v>
      </c>
      <c r="BA184" s="93">
        <f t="shared" si="1633"/>
        <v>0</v>
      </c>
      <c r="BB184" s="93">
        <f t="shared" si="1634"/>
        <v>0</v>
      </c>
      <c r="BC184" s="94"/>
      <c r="BD184" s="85"/>
      <c r="BE184" s="85"/>
      <c r="BF184" s="85"/>
      <c r="BG184" s="85"/>
      <c r="BH184" s="85"/>
      <c r="BI184" s="93">
        <f t="shared" si="1635"/>
        <v>0</v>
      </c>
      <c r="BJ184" s="85"/>
      <c r="BK184" s="85"/>
      <c r="BL184" s="85"/>
      <c r="BM184" s="85">
        <f t="shared" si="1636"/>
        <v>0</v>
      </c>
      <c r="BN184" s="85">
        <f t="shared" si="1637"/>
        <v>0</v>
      </c>
      <c r="BO184" s="9"/>
      <c r="BP184" s="9"/>
      <c r="BQ184" s="90" t="e">
        <f t="shared" si="1638"/>
        <v>#DIV/0!</v>
      </c>
      <c r="BR184" s="90" t="e">
        <f t="shared" si="1639"/>
        <v>#DIV/0!</v>
      </c>
      <c r="BS184" s="90" t="e">
        <f t="shared" si="1640"/>
        <v>#DIV/0!</v>
      </c>
      <c r="BT184" s="93">
        <f t="shared" si="1641"/>
        <v>0</v>
      </c>
      <c r="BU184" s="93">
        <f t="shared" si="1642"/>
        <v>0</v>
      </c>
      <c r="BV184" s="94"/>
      <c r="BW184" s="85"/>
      <c r="BX184" s="85"/>
      <c r="BY184" s="85"/>
      <c r="BZ184" s="85"/>
      <c r="CA184" s="85"/>
      <c r="CB184" s="93">
        <f t="shared" si="1643"/>
        <v>0</v>
      </c>
      <c r="CC184" s="85"/>
      <c r="CD184" s="85"/>
      <c r="CE184" s="85"/>
      <c r="CF184" s="85">
        <f t="shared" si="1644"/>
        <v>0</v>
      </c>
      <c r="CG184" s="85">
        <f t="shared" si="1645"/>
        <v>0</v>
      </c>
      <c r="CH184" s="9"/>
      <c r="CI184" s="9"/>
      <c r="CJ184" s="96" t="e">
        <f t="shared" si="1646"/>
        <v>#DIV/0!</v>
      </c>
      <c r="CK184" s="96" t="e">
        <f t="shared" si="1647"/>
        <v>#DIV/0!</v>
      </c>
      <c r="CL184" s="96" t="e">
        <f t="shared" si="1648"/>
        <v>#DIV/0!</v>
      </c>
      <c r="CM184" s="93">
        <f t="shared" si="1649"/>
        <v>0</v>
      </c>
      <c r="CN184" s="93">
        <f t="shared" si="1650"/>
        <v>0</v>
      </c>
      <c r="CO184" s="94"/>
      <c r="CP184" s="85"/>
      <c r="CQ184" s="85"/>
      <c r="CR184" s="85"/>
      <c r="CS184" s="85"/>
      <c r="CT184" s="85"/>
      <c r="CU184" s="93">
        <f t="shared" si="1651"/>
        <v>0</v>
      </c>
      <c r="CV184" s="85"/>
      <c r="CW184" s="85"/>
      <c r="CX184" s="85"/>
      <c r="CY184" s="85">
        <f t="shared" si="1652"/>
        <v>0</v>
      </c>
      <c r="CZ184" s="85">
        <f t="shared" si="1653"/>
        <v>0</v>
      </c>
      <c r="DA184" s="9">
        <v>51792</v>
      </c>
      <c r="DB184" s="9">
        <v>31320</v>
      </c>
      <c r="DC184" s="96">
        <f t="shared" ref="DC184" si="1737">ROUND(((CR184+CS184)-(BY184+BZ184))/DA184/10,2)*-1</f>
        <v>0</v>
      </c>
      <c r="DD184" s="96">
        <f t="shared" si="1679"/>
        <v>0</v>
      </c>
      <c r="DE184" s="96">
        <f t="shared" si="1656"/>
        <v>0</v>
      </c>
      <c r="DF184" s="93">
        <f t="shared" si="1657"/>
        <v>0</v>
      </c>
      <c r="DG184" s="93">
        <f t="shared" si="1658"/>
        <v>0</v>
      </c>
      <c r="DH184" s="94"/>
      <c r="DI184" s="85"/>
      <c r="DJ184" s="85"/>
      <c r="DK184" s="85"/>
      <c r="DL184" s="85"/>
      <c r="DM184" s="85"/>
      <c r="DN184" s="93">
        <f t="shared" si="1659"/>
        <v>0</v>
      </c>
      <c r="DO184" s="85"/>
      <c r="DP184" s="85"/>
      <c r="DQ184" s="85"/>
      <c r="DR184" s="85">
        <f t="shared" si="1660"/>
        <v>0</v>
      </c>
      <c r="DS184" s="85">
        <f t="shared" si="1661"/>
        <v>0</v>
      </c>
      <c r="DT184" s="9"/>
      <c r="DU184" s="9"/>
      <c r="DV184" s="96" t="e">
        <f t="shared" ref="DV184" si="1738">ROUND(((DK184+DL184)-(CR184+CS184))/DT184/10,2)*-1</f>
        <v>#DIV/0!</v>
      </c>
      <c r="DW184" s="96" t="e">
        <f t="shared" si="1680"/>
        <v>#DIV/0!</v>
      </c>
      <c r="DX184" s="96" t="e">
        <f t="shared" si="1664"/>
        <v>#DIV/0!</v>
      </c>
      <c r="DY184" s="93">
        <f t="shared" si="1665"/>
        <v>0</v>
      </c>
      <c r="DZ184" s="93">
        <f t="shared" si="1666"/>
        <v>0</v>
      </c>
      <c r="EA184" s="94"/>
      <c r="EB184" s="85"/>
      <c r="EC184" s="85"/>
      <c r="ED184" s="85"/>
      <c r="EE184" s="85"/>
      <c r="EF184" s="85"/>
      <c r="EG184" s="93">
        <f t="shared" si="1667"/>
        <v>0</v>
      </c>
      <c r="EH184" s="85"/>
      <c r="EI184" s="85"/>
      <c r="EJ184" s="85"/>
      <c r="EK184" s="85">
        <f t="shared" si="1668"/>
        <v>0</v>
      </c>
      <c r="EL184" s="85">
        <f t="shared" si="1669"/>
        <v>0</v>
      </c>
      <c r="EM184" s="9"/>
      <c r="EN184" s="9"/>
      <c r="EO184" s="96" t="e">
        <f t="shared" ref="EO184" si="1739">ROUND(((ED184+EE184)-(DK184+DL184))/EM184/10,2)*-1</f>
        <v>#DIV/0!</v>
      </c>
      <c r="EP184" s="96" t="e">
        <f t="shared" si="1681"/>
        <v>#DIV/0!</v>
      </c>
      <c r="EQ184" s="96" t="e">
        <f t="shared" si="1672"/>
        <v>#DIV/0!</v>
      </c>
    </row>
    <row r="185" spans="1:147" x14ac:dyDescent="0.25">
      <c r="A185" s="29"/>
      <c r="B185" s="30"/>
      <c r="C185" s="31"/>
      <c r="D185" s="32" t="s">
        <v>179</v>
      </c>
      <c r="E185" s="30"/>
      <c r="F185" s="30"/>
      <c r="G185" s="31"/>
      <c r="H185" s="33">
        <f t="shared" ref="H185:AE185" si="1740">SUBTOTAL(9,H174:H184)</f>
        <v>410000</v>
      </c>
      <c r="I185" s="33">
        <f t="shared" si="1740"/>
        <v>10000</v>
      </c>
      <c r="J185" s="33">
        <f t="shared" si="1740"/>
        <v>0</v>
      </c>
      <c r="K185" s="33">
        <f t="shared" si="1740"/>
        <v>0</v>
      </c>
      <c r="L185" s="33">
        <f t="shared" si="1740"/>
        <v>0</v>
      </c>
      <c r="M185" s="33">
        <f t="shared" si="1740"/>
        <v>10000</v>
      </c>
      <c r="N185" s="33">
        <f t="shared" si="1740"/>
        <v>0</v>
      </c>
      <c r="O185" s="33">
        <f t="shared" si="1740"/>
        <v>0</v>
      </c>
      <c r="P185" s="33">
        <f t="shared" si="1740"/>
        <v>400000</v>
      </c>
      <c r="Q185" s="33">
        <f t="shared" si="1740"/>
        <v>0</v>
      </c>
      <c r="R185" s="33">
        <f t="shared" si="1740"/>
        <v>400000</v>
      </c>
      <c r="S185" s="33">
        <f t="shared" si="1740"/>
        <v>0</v>
      </c>
      <c r="T185" s="33">
        <f t="shared" si="1740"/>
        <v>-10000</v>
      </c>
      <c r="U185" s="33">
        <f t="shared" si="1740"/>
        <v>-400000</v>
      </c>
      <c r="V185" s="33">
        <f t="shared" si="1740"/>
        <v>-6500</v>
      </c>
      <c r="W185" s="33">
        <f t="shared" si="1740"/>
        <v>-260000</v>
      </c>
      <c r="X185" s="33">
        <f t="shared" si="1740"/>
        <v>296890</v>
      </c>
      <c r="Y185" s="33">
        <f t="shared" si="1740"/>
        <v>197938</v>
      </c>
      <c r="Z185" s="47">
        <f t="shared" si="1740"/>
        <v>-0.02</v>
      </c>
      <c r="AA185" s="47">
        <f t="shared" si="1740"/>
        <v>-1.26</v>
      </c>
      <c r="AB185" s="47">
        <f t="shared" si="1740"/>
        <v>-1.28</v>
      </c>
      <c r="AC185" s="47">
        <f t="shared" si="1740"/>
        <v>-0.01</v>
      </c>
      <c r="AD185" s="47">
        <f t="shared" si="1740"/>
        <v>-0.82</v>
      </c>
      <c r="AE185" s="47">
        <f t="shared" si="1740"/>
        <v>-0.83</v>
      </c>
      <c r="AF185" s="33">
        <f t="shared" ref="AF185:AX185" si="1741">SUBTOTAL(9,AF174:AF184)</f>
        <v>0</v>
      </c>
      <c r="AG185" s="33">
        <f t="shared" si="1741"/>
        <v>0</v>
      </c>
      <c r="AH185" s="33">
        <f t="shared" si="1741"/>
        <v>0</v>
      </c>
      <c r="AI185" s="33">
        <f t="shared" si="1741"/>
        <v>0</v>
      </c>
      <c r="AJ185" s="33">
        <f t="shared" si="1741"/>
        <v>0</v>
      </c>
      <c r="AK185" s="33">
        <f t="shared" si="1741"/>
        <v>0</v>
      </c>
      <c r="AL185" s="33">
        <f t="shared" si="1741"/>
        <v>0</v>
      </c>
      <c r="AM185" s="33">
        <f t="shared" si="1741"/>
        <v>0</v>
      </c>
      <c r="AN185" s="33">
        <f t="shared" si="1741"/>
        <v>0</v>
      </c>
      <c r="AO185" s="33">
        <f t="shared" si="1741"/>
        <v>0</v>
      </c>
      <c r="AP185" s="33">
        <f t="shared" si="1741"/>
        <v>0</v>
      </c>
      <c r="AQ185" s="33">
        <f t="shared" si="1741"/>
        <v>0</v>
      </c>
      <c r="AR185" s="33">
        <f t="shared" si="1741"/>
        <v>6500</v>
      </c>
      <c r="AS185" s="33">
        <f t="shared" si="1741"/>
        <v>260000</v>
      </c>
      <c r="AT185" s="33">
        <f t="shared" si="1741"/>
        <v>0</v>
      </c>
      <c r="AU185" s="33">
        <f t="shared" si="1741"/>
        <v>0</v>
      </c>
      <c r="AV185" s="47" t="e">
        <f t="shared" si="1741"/>
        <v>#DIV/0!</v>
      </c>
      <c r="AW185" s="47" t="e">
        <f t="shared" si="1741"/>
        <v>#DIV/0!</v>
      </c>
      <c r="AX185" s="47" t="e">
        <f t="shared" si="1741"/>
        <v>#DIV/0!</v>
      </c>
      <c r="AY185"/>
      <c r="AZ185"/>
      <c r="BA185" s="33">
        <f t="shared" ref="BA185:BS185" si="1742">SUBTOTAL(9,BA174:BA184)</f>
        <v>0</v>
      </c>
      <c r="BB185" s="33">
        <f t="shared" si="1742"/>
        <v>0</v>
      </c>
      <c r="BC185" s="33">
        <f t="shared" si="1742"/>
        <v>0</v>
      </c>
      <c r="BD185" s="33">
        <f t="shared" si="1742"/>
        <v>0</v>
      </c>
      <c r="BE185" s="33">
        <f t="shared" si="1742"/>
        <v>0</v>
      </c>
      <c r="BF185" s="33">
        <f t="shared" si="1742"/>
        <v>0</v>
      </c>
      <c r="BG185" s="33">
        <f t="shared" si="1742"/>
        <v>0</v>
      </c>
      <c r="BH185" s="33">
        <f t="shared" si="1742"/>
        <v>0</v>
      </c>
      <c r="BI185" s="33">
        <f t="shared" si="1742"/>
        <v>0</v>
      </c>
      <c r="BJ185" s="33">
        <f t="shared" si="1742"/>
        <v>0</v>
      </c>
      <c r="BK185" s="33">
        <f t="shared" si="1742"/>
        <v>0</v>
      </c>
      <c r="BL185" s="33">
        <f t="shared" si="1742"/>
        <v>0</v>
      </c>
      <c r="BM185" s="33">
        <f t="shared" si="1742"/>
        <v>0</v>
      </c>
      <c r="BN185" s="33">
        <f t="shared" si="1742"/>
        <v>0</v>
      </c>
      <c r="BO185" s="33">
        <f t="shared" si="1742"/>
        <v>0</v>
      </c>
      <c r="BP185" s="33">
        <f t="shared" si="1742"/>
        <v>0</v>
      </c>
      <c r="BQ185" s="47" t="e">
        <f t="shared" si="1742"/>
        <v>#DIV/0!</v>
      </c>
      <c r="BR185" s="47" t="e">
        <f t="shared" si="1742"/>
        <v>#DIV/0!</v>
      </c>
      <c r="BS185" s="47" t="e">
        <f t="shared" si="1742"/>
        <v>#DIV/0!</v>
      </c>
      <c r="BT185" s="33">
        <f t="shared" ref="BT185:CL185" si="1743">SUBTOTAL(9,BT174:BT184)</f>
        <v>0</v>
      </c>
      <c r="BU185" s="33">
        <f t="shared" si="1743"/>
        <v>0</v>
      </c>
      <c r="BV185" s="33">
        <f t="shared" si="1743"/>
        <v>0</v>
      </c>
      <c r="BW185" s="33">
        <f t="shared" si="1743"/>
        <v>0</v>
      </c>
      <c r="BX185" s="33">
        <f t="shared" si="1743"/>
        <v>0</v>
      </c>
      <c r="BY185" s="33">
        <f t="shared" si="1743"/>
        <v>0</v>
      </c>
      <c r="BZ185" s="33">
        <f t="shared" si="1743"/>
        <v>0</v>
      </c>
      <c r="CA185" s="33">
        <f t="shared" si="1743"/>
        <v>0</v>
      </c>
      <c r="CB185" s="33">
        <f t="shared" si="1743"/>
        <v>0</v>
      </c>
      <c r="CC185" s="33">
        <f t="shared" si="1743"/>
        <v>0</v>
      </c>
      <c r="CD185" s="33">
        <f t="shared" si="1743"/>
        <v>0</v>
      </c>
      <c r="CE185" s="33">
        <f t="shared" si="1743"/>
        <v>0</v>
      </c>
      <c r="CF185" s="33">
        <f t="shared" si="1743"/>
        <v>0</v>
      </c>
      <c r="CG185" s="33">
        <f t="shared" si="1743"/>
        <v>0</v>
      </c>
      <c r="CH185" s="33">
        <f t="shared" si="1743"/>
        <v>0</v>
      </c>
      <c r="CI185" s="33">
        <f t="shared" si="1743"/>
        <v>0</v>
      </c>
      <c r="CJ185" s="60" t="e">
        <f t="shared" si="1743"/>
        <v>#DIV/0!</v>
      </c>
      <c r="CK185" s="60" t="e">
        <f t="shared" si="1743"/>
        <v>#DIV/0!</v>
      </c>
      <c r="CL185" s="60" t="e">
        <f t="shared" si="1743"/>
        <v>#DIV/0!</v>
      </c>
      <c r="CM185" s="33">
        <f t="shared" ref="CM185:DE185" si="1744">SUBTOTAL(9,CM174:CM184)</f>
        <v>0</v>
      </c>
      <c r="CN185" s="33">
        <f t="shared" si="1744"/>
        <v>0</v>
      </c>
      <c r="CO185" s="33">
        <f t="shared" si="1744"/>
        <v>0</v>
      </c>
      <c r="CP185" s="33">
        <f t="shared" si="1744"/>
        <v>0</v>
      </c>
      <c r="CQ185" s="33">
        <f t="shared" si="1744"/>
        <v>0</v>
      </c>
      <c r="CR185" s="33">
        <f t="shared" si="1744"/>
        <v>0</v>
      </c>
      <c r="CS185" s="33">
        <f t="shared" si="1744"/>
        <v>0</v>
      </c>
      <c r="CT185" s="33">
        <f t="shared" si="1744"/>
        <v>0</v>
      </c>
      <c r="CU185" s="33">
        <f t="shared" si="1744"/>
        <v>0</v>
      </c>
      <c r="CV185" s="33">
        <f t="shared" si="1744"/>
        <v>0</v>
      </c>
      <c r="CW185" s="33">
        <f t="shared" si="1744"/>
        <v>0</v>
      </c>
      <c r="CX185" s="33">
        <f t="shared" si="1744"/>
        <v>0</v>
      </c>
      <c r="CY185" s="33">
        <f t="shared" si="1744"/>
        <v>0</v>
      </c>
      <c r="CZ185" s="33">
        <f t="shared" si="1744"/>
        <v>0</v>
      </c>
      <c r="DA185" s="33">
        <f t="shared" si="1744"/>
        <v>322512.98093321663</v>
      </c>
      <c r="DB185" s="33">
        <f t="shared" si="1744"/>
        <v>183628</v>
      </c>
      <c r="DC185" s="60">
        <f t="shared" si="1744"/>
        <v>0</v>
      </c>
      <c r="DD185" s="60">
        <f t="shared" si="1744"/>
        <v>0</v>
      </c>
      <c r="DE185" s="60">
        <f t="shared" si="1744"/>
        <v>0</v>
      </c>
      <c r="DF185" s="33">
        <f t="shared" ref="DF185:DX185" si="1745">SUBTOTAL(9,DF174:DF184)</f>
        <v>0</v>
      </c>
      <c r="DG185" s="33">
        <f t="shared" si="1745"/>
        <v>0</v>
      </c>
      <c r="DH185" s="33">
        <f t="shared" si="1745"/>
        <v>0</v>
      </c>
      <c r="DI185" s="33">
        <f t="shared" si="1745"/>
        <v>0</v>
      </c>
      <c r="DJ185" s="33">
        <f t="shared" si="1745"/>
        <v>0</v>
      </c>
      <c r="DK185" s="33">
        <f t="shared" si="1745"/>
        <v>0</v>
      </c>
      <c r="DL185" s="33">
        <f t="shared" si="1745"/>
        <v>0</v>
      </c>
      <c r="DM185" s="33">
        <f t="shared" si="1745"/>
        <v>0</v>
      </c>
      <c r="DN185" s="33">
        <f t="shared" si="1745"/>
        <v>0</v>
      </c>
      <c r="DO185" s="33">
        <f t="shared" si="1745"/>
        <v>0</v>
      </c>
      <c r="DP185" s="33">
        <f t="shared" si="1745"/>
        <v>0</v>
      </c>
      <c r="DQ185" s="33">
        <f t="shared" si="1745"/>
        <v>0</v>
      </c>
      <c r="DR185" s="33">
        <f t="shared" si="1745"/>
        <v>0</v>
      </c>
      <c r="DS185" s="33">
        <f t="shared" si="1745"/>
        <v>0</v>
      </c>
      <c r="DT185" s="33">
        <f t="shared" si="1745"/>
        <v>0</v>
      </c>
      <c r="DU185" s="33">
        <f t="shared" si="1745"/>
        <v>0</v>
      </c>
      <c r="DV185" s="60" t="e">
        <f t="shared" si="1745"/>
        <v>#DIV/0!</v>
      </c>
      <c r="DW185" s="60" t="e">
        <f t="shared" si="1745"/>
        <v>#DIV/0!</v>
      </c>
      <c r="DX185" s="60" t="e">
        <f t="shared" si="1745"/>
        <v>#DIV/0!</v>
      </c>
      <c r="DY185" s="33">
        <f t="shared" ref="DY185:EQ185" si="1746">SUBTOTAL(9,DY174:DY184)</f>
        <v>0</v>
      </c>
      <c r="DZ185" s="33">
        <f t="shared" si="1746"/>
        <v>0</v>
      </c>
      <c r="EA185" s="33">
        <f t="shared" si="1746"/>
        <v>0</v>
      </c>
      <c r="EB185" s="33">
        <f t="shared" si="1746"/>
        <v>0</v>
      </c>
      <c r="EC185" s="33">
        <f t="shared" si="1746"/>
        <v>0</v>
      </c>
      <c r="ED185" s="33">
        <f t="shared" si="1746"/>
        <v>0</v>
      </c>
      <c r="EE185" s="33">
        <f t="shared" si="1746"/>
        <v>0</v>
      </c>
      <c r="EF185" s="33">
        <f t="shared" si="1746"/>
        <v>0</v>
      </c>
      <c r="EG185" s="33">
        <f t="shared" si="1746"/>
        <v>0</v>
      </c>
      <c r="EH185" s="33">
        <f t="shared" si="1746"/>
        <v>0</v>
      </c>
      <c r="EI185" s="33">
        <f t="shared" si="1746"/>
        <v>0</v>
      </c>
      <c r="EJ185" s="33">
        <f t="shared" si="1746"/>
        <v>0</v>
      </c>
      <c r="EK185" s="33">
        <f t="shared" si="1746"/>
        <v>0</v>
      </c>
      <c r="EL185" s="33">
        <f t="shared" si="1746"/>
        <v>0</v>
      </c>
      <c r="EM185" s="33">
        <f t="shared" si="1746"/>
        <v>0</v>
      </c>
      <c r="EN185" s="33">
        <f t="shared" si="1746"/>
        <v>0</v>
      </c>
      <c r="EO185" s="60" t="e">
        <f t="shared" si="1746"/>
        <v>#DIV/0!</v>
      </c>
      <c r="EP185" s="60" t="e">
        <f t="shared" si="1746"/>
        <v>#DIV/0!</v>
      </c>
      <c r="EQ185" s="60" t="e">
        <f t="shared" si="1746"/>
        <v>#DIV/0!</v>
      </c>
    </row>
    <row r="186" spans="1:147" x14ac:dyDescent="0.25">
      <c r="A186" s="25">
        <v>1457</v>
      </c>
      <c r="B186" s="6">
        <v>600023389</v>
      </c>
      <c r="C186" s="26">
        <v>60254190</v>
      </c>
      <c r="D186" s="27" t="s">
        <v>57</v>
      </c>
      <c r="E186" s="6">
        <v>3114</v>
      </c>
      <c r="F186" s="6" t="s">
        <v>73</v>
      </c>
      <c r="G186" s="6" t="s">
        <v>19</v>
      </c>
      <c r="H186" s="40">
        <f t="shared" ref="H186:H193" si="1747">I186+P186</f>
        <v>40000</v>
      </c>
      <c r="I186" s="40">
        <f t="shared" ref="I186:I193" si="1748">K186+L186+M186+N186+O186</f>
        <v>20000</v>
      </c>
      <c r="J186" s="5"/>
      <c r="K186" s="9"/>
      <c r="L186" s="9"/>
      <c r="M186" s="9">
        <v>20000</v>
      </c>
      <c r="N186" s="9"/>
      <c r="O186" s="9"/>
      <c r="P186" s="40">
        <f t="shared" ref="P186:P193" si="1749">Q186+R186+S186</f>
        <v>20000</v>
      </c>
      <c r="Q186" s="9"/>
      <c r="R186" s="9">
        <v>20000</v>
      </c>
      <c r="S186" s="9"/>
      <c r="T186" s="68">
        <f t="shared" ref="T186:T193" si="1750">(L186+M186+N186)*-1</f>
        <v>-20000</v>
      </c>
      <c r="U186" s="68">
        <f t="shared" ref="U186:U193" si="1751">(Q186+R186)*-1</f>
        <v>-20000</v>
      </c>
      <c r="V186" s="9">
        <f t="shared" ref="V186:W193" si="1752">ROUND(T186*0.65,0)</f>
        <v>-13000</v>
      </c>
      <c r="W186" s="9">
        <f t="shared" si="1752"/>
        <v>-13000</v>
      </c>
      <c r="X186" s="9">
        <v>54488</v>
      </c>
      <c r="Y186" s="9">
        <v>26390</v>
      </c>
      <c r="Z186" s="73">
        <f t="shared" ref="Z186:Z193" si="1753">IF(T186=0,0,ROUND((T186+L186)/X186/12,2))</f>
        <v>-0.03</v>
      </c>
      <c r="AA186" s="73">
        <f t="shared" ref="AA186:AA193" si="1754">IF(U186=0,0,ROUND((U186+Q186)/Y186/12,2))</f>
        <v>-0.06</v>
      </c>
      <c r="AB186" s="73">
        <f t="shared" ref="AB186:AB193" si="1755">Z186+AA186</f>
        <v>-0.09</v>
      </c>
      <c r="AC186" s="73">
        <f t="shared" ref="AC186:AC193" si="1756">ROUND(Z186*0.65,2)</f>
        <v>-0.02</v>
      </c>
      <c r="AD186" s="73">
        <f t="shared" ref="AD186:AD193" si="1757">ROUND(AA186*0.65,2)</f>
        <v>-0.04</v>
      </c>
      <c r="AE186" s="46">
        <f t="shared" ref="AE186:AE193" si="1758">AC186+AD186</f>
        <v>-0.06</v>
      </c>
      <c r="AF186" s="40">
        <f t="shared" ref="AF186:AF193" si="1759">AG186+AN186</f>
        <v>0</v>
      </c>
      <c r="AG186" s="40">
        <f t="shared" ref="AG186:AG193" si="1760">AI186+AJ186+AK186+AL186+AM186</f>
        <v>0</v>
      </c>
      <c r="AH186" s="5"/>
      <c r="AI186" s="9"/>
      <c r="AJ186" s="9"/>
      <c r="AK186" s="9"/>
      <c r="AL186" s="9"/>
      <c r="AM186" s="9"/>
      <c r="AN186" s="40">
        <f t="shared" ref="AN186:AN193" si="1761">AO186+AP186+AQ186</f>
        <v>0</v>
      </c>
      <c r="AO186" s="9"/>
      <c r="AP186" s="9"/>
      <c r="AQ186" s="9"/>
      <c r="AR186" s="85">
        <f t="shared" ref="AR186:AR193" si="1762">((AL186+AK186+AJ186)-((V186)*-1))*-1</f>
        <v>13000</v>
      </c>
      <c r="AS186" s="85">
        <f t="shared" ref="AS186:AS193" si="1763">((AO186+AP186)-((W186)*-1))*-1</f>
        <v>13000</v>
      </c>
      <c r="AT186" s="9"/>
      <c r="AU186" s="9"/>
      <c r="AV186" s="90" t="e">
        <f t="shared" ref="AV186:AV193" si="1764">ROUND((AY186/AT186/10)+(AC186),2)*-1</f>
        <v>#DIV/0!</v>
      </c>
      <c r="AW186" s="90" t="e">
        <f t="shared" ref="AW186:AW193" si="1765">ROUND((AZ186/AU186/10)+AD186,2)*-1</f>
        <v>#DIV/0!</v>
      </c>
      <c r="AX186" s="90" t="e">
        <f t="shared" ref="AX186:AX193" si="1766">AV186+AW186</f>
        <v>#DIV/0!</v>
      </c>
      <c r="AY186" s="92">
        <f t="shared" ref="AY186:AY193" si="1767">AK186+AL186</f>
        <v>0</v>
      </c>
      <c r="AZ186" s="92">
        <f t="shared" ref="AZ186:AZ193" si="1768">AP186</f>
        <v>0</v>
      </c>
      <c r="BA186" s="93">
        <f t="shared" ref="BA186:BA193" si="1769">BB186+BI186</f>
        <v>0</v>
      </c>
      <c r="BB186" s="93">
        <f t="shared" ref="BB186:BB193" si="1770">BD186+BE186+BF186+BG186+BH186</f>
        <v>0</v>
      </c>
      <c r="BC186" s="94"/>
      <c r="BD186" s="85"/>
      <c r="BE186" s="85"/>
      <c r="BF186" s="85"/>
      <c r="BG186" s="85"/>
      <c r="BH186" s="85"/>
      <c r="BI186" s="93">
        <f t="shared" ref="BI186:BI193" si="1771">BJ186+BK186+BL186</f>
        <v>0</v>
      </c>
      <c r="BJ186" s="85"/>
      <c r="BK186" s="85"/>
      <c r="BL186" s="85"/>
      <c r="BM186" s="85">
        <f t="shared" ref="BM186:BM193" si="1772">(BE186+BF186+BG186)-(AJ186+AK186+AL186)</f>
        <v>0</v>
      </c>
      <c r="BN186" s="85">
        <f t="shared" ref="BN186:BN193" si="1773">(BJ186+BK186)-(AO186+AP186)</f>
        <v>0</v>
      </c>
      <c r="BO186" s="9"/>
      <c r="BP186" s="9"/>
      <c r="BQ186" s="90" t="e">
        <f t="shared" ref="BQ186:BQ193" si="1774">ROUND(((BF186+BG186)-(AK186+AL186))/BO186/10,2)*-1</f>
        <v>#DIV/0!</v>
      </c>
      <c r="BR186" s="90" t="e">
        <f t="shared" ref="BR186:BR193" si="1775">ROUND(((BK186-AP186)/BP186/10),2)*-1</f>
        <v>#DIV/0!</v>
      </c>
      <c r="BS186" s="90" t="e">
        <f t="shared" ref="BS186:BS193" si="1776">BQ186+BR186</f>
        <v>#DIV/0!</v>
      </c>
      <c r="BT186" s="93">
        <f t="shared" ref="BT186:BT193" si="1777">BU186+CB186</f>
        <v>0</v>
      </c>
      <c r="BU186" s="93">
        <f t="shared" ref="BU186:BU193" si="1778">BW186+BX186+BY186+BZ186+CA186</f>
        <v>0</v>
      </c>
      <c r="BV186" s="94"/>
      <c r="BW186" s="85"/>
      <c r="BX186" s="85"/>
      <c r="BY186" s="85"/>
      <c r="BZ186" s="85"/>
      <c r="CA186" s="85"/>
      <c r="CB186" s="93">
        <f t="shared" ref="CB186:CB193" si="1779">CC186+CD186+CE186</f>
        <v>0</v>
      </c>
      <c r="CC186" s="85"/>
      <c r="CD186" s="85"/>
      <c r="CE186" s="85"/>
      <c r="CF186" s="85">
        <f t="shared" ref="CF186:CF193" si="1780">(BX186+BY186+BZ186)-(BE186+BF186+BG186)</f>
        <v>0</v>
      </c>
      <c r="CG186" s="85">
        <f t="shared" ref="CG186:CG193" si="1781">(CC186+CD186)-(BJ186+BK186)</f>
        <v>0</v>
      </c>
      <c r="CH186" s="9"/>
      <c r="CI186" s="9"/>
      <c r="CJ186" s="96" t="e">
        <f t="shared" ref="CJ186:CJ193" si="1782">ROUND(((BY186+BZ186)-(BF186+BG186))/CH186/10,2)*-1</f>
        <v>#DIV/0!</v>
      </c>
      <c r="CK186" s="96" t="e">
        <f t="shared" ref="CK186:CK193" si="1783">ROUND(((CD186-BK186)/CI186/10),2)*-1</f>
        <v>#DIV/0!</v>
      </c>
      <c r="CL186" s="96" t="e">
        <f t="shared" ref="CL186:CL193" si="1784">CJ186+CK186</f>
        <v>#DIV/0!</v>
      </c>
      <c r="CM186" s="93">
        <f t="shared" ref="CM186:CM193" si="1785">CN186+CU186</f>
        <v>0</v>
      </c>
      <c r="CN186" s="93">
        <f t="shared" ref="CN186:CN193" si="1786">CP186+CQ186+CR186+CS186+CT186</f>
        <v>0</v>
      </c>
      <c r="CO186" s="94"/>
      <c r="CP186" s="85"/>
      <c r="CQ186" s="85"/>
      <c r="CR186" s="85"/>
      <c r="CS186" s="85"/>
      <c r="CT186" s="85"/>
      <c r="CU186" s="93">
        <f t="shared" ref="CU186:CU193" si="1787">CV186+CW186+CX186</f>
        <v>0</v>
      </c>
      <c r="CV186" s="85"/>
      <c r="CW186" s="85"/>
      <c r="CX186" s="85"/>
      <c r="CY186" s="85">
        <f t="shared" ref="CY186:CY193" si="1788">(CQ186+CR186+CS186)-(BX186+BY186+BZ186)</f>
        <v>0</v>
      </c>
      <c r="CZ186" s="85">
        <f t="shared" ref="CZ186:CZ193" si="1789">(CV186+CW186)-(CC186+CD186)</f>
        <v>0</v>
      </c>
      <c r="DA186" s="9">
        <v>52259</v>
      </c>
      <c r="DB186" s="9">
        <v>21350</v>
      </c>
      <c r="DC186" s="96">
        <f t="shared" ref="DC186:DC187" si="1790">ROUND(((CR186+CS186)-(BY186+BZ186))/DA186/10,2)*-1</f>
        <v>0</v>
      </c>
      <c r="DD186" s="96">
        <f t="shared" ref="DD186:DD187" si="1791">ROUND(((CW186-CD186)/DB186/10),2)*-1</f>
        <v>0</v>
      </c>
      <c r="DE186" s="96">
        <f t="shared" ref="DE186:DE193" si="1792">DC186+DD186</f>
        <v>0</v>
      </c>
      <c r="DF186" s="93">
        <f t="shared" ref="DF186:DF193" si="1793">DG186+DN186</f>
        <v>0</v>
      </c>
      <c r="DG186" s="93">
        <f t="shared" ref="DG186:DG193" si="1794">DI186+DJ186+DK186+DL186+DM186</f>
        <v>0</v>
      </c>
      <c r="DH186" s="94"/>
      <c r="DI186" s="85"/>
      <c r="DJ186" s="85"/>
      <c r="DK186" s="85"/>
      <c r="DL186" s="85"/>
      <c r="DM186" s="85"/>
      <c r="DN186" s="93">
        <f t="shared" ref="DN186:DN193" si="1795">DO186+DP186+DQ186</f>
        <v>0</v>
      </c>
      <c r="DO186" s="85"/>
      <c r="DP186" s="85"/>
      <c r="DQ186" s="85"/>
      <c r="DR186" s="85">
        <f t="shared" ref="DR186:DR193" si="1796">(DJ186+DK186+DL186)-(CQ186+CR186+CS186)</f>
        <v>0</v>
      </c>
      <c r="DS186" s="85">
        <f t="shared" ref="DS186:DS193" si="1797">(DO186+DP186)-(CV186+CW186)</f>
        <v>0</v>
      </c>
      <c r="DT186" s="9"/>
      <c r="DU186" s="9"/>
      <c r="DV186" s="96" t="e">
        <f t="shared" ref="DV186:DV187" si="1798">ROUND(((DK186+DL186)-(CR186+CS186))/DT186/10,2)*-1</f>
        <v>#DIV/0!</v>
      </c>
      <c r="DW186" s="96" t="e">
        <f t="shared" ref="DW186:DW187" si="1799">ROUND(((DP186-CW186)/DU186/10),2)*-1</f>
        <v>#DIV/0!</v>
      </c>
      <c r="DX186" s="96" t="e">
        <f t="shared" ref="DX186:DX193" si="1800">DV186+DW186</f>
        <v>#DIV/0!</v>
      </c>
      <c r="DY186" s="93">
        <f t="shared" ref="DY186:DY193" si="1801">DZ186+EG186</f>
        <v>0</v>
      </c>
      <c r="DZ186" s="93">
        <f t="shared" ref="DZ186:DZ193" si="1802">EB186+EC186+ED186+EE186+EF186</f>
        <v>0</v>
      </c>
      <c r="EA186" s="94"/>
      <c r="EB186" s="85"/>
      <c r="EC186" s="85"/>
      <c r="ED186" s="85"/>
      <c r="EE186" s="85"/>
      <c r="EF186" s="85"/>
      <c r="EG186" s="93">
        <f t="shared" ref="EG186:EG193" si="1803">EH186+EI186+EJ186</f>
        <v>0</v>
      </c>
      <c r="EH186" s="85"/>
      <c r="EI186" s="85"/>
      <c r="EJ186" s="85"/>
      <c r="EK186" s="85">
        <f t="shared" ref="EK186:EK193" si="1804">(EC186+ED186+EE186)-(DJ186+DK186+DL186)</f>
        <v>0</v>
      </c>
      <c r="EL186" s="85">
        <f t="shared" ref="EL186:EL193" si="1805">(EH186+EI186)-(DO186+DP186)</f>
        <v>0</v>
      </c>
      <c r="EM186" s="9"/>
      <c r="EN186" s="9"/>
      <c r="EO186" s="96" t="e">
        <f t="shared" ref="EO186:EO187" si="1806">ROUND(((ED186+EE186)-(DK186+DL186))/EM186/10,2)*-1</f>
        <v>#DIV/0!</v>
      </c>
      <c r="EP186" s="96" t="e">
        <f t="shared" ref="EP186:EP187" si="1807">ROUND(((EI186-DP186)/EN186/10),2)*-1</f>
        <v>#DIV/0!</v>
      </c>
      <c r="EQ186" s="96" t="e">
        <f t="shared" ref="EQ186:EQ193" si="1808">EO186+EP186</f>
        <v>#DIV/0!</v>
      </c>
    </row>
    <row r="187" spans="1:147" x14ac:dyDescent="0.25">
      <c r="A187" s="5">
        <v>1457</v>
      </c>
      <c r="B187" s="2">
        <v>600023389</v>
      </c>
      <c r="C187" s="7">
        <v>60254190</v>
      </c>
      <c r="D187" s="8" t="s">
        <v>57</v>
      </c>
      <c r="E187" s="2">
        <v>3114</v>
      </c>
      <c r="F187" s="2" t="s">
        <v>74</v>
      </c>
      <c r="G187" s="2" t="s">
        <v>19</v>
      </c>
      <c r="H187" s="40">
        <f t="shared" si="1747"/>
        <v>0</v>
      </c>
      <c r="I187" s="40">
        <f t="shared" si="1748"/>
        <v>0</v>
      </c>
      <c r="J187" s="5"/>
      <c r="K187" s="9"/>
      <c r="L187" s="9"/>
      <c r="M187" s="9"/>
      <c r="N187" s="9"/>
      <c r="O187" s="9"/>
      <c r="P187" s="40">
        <f t="shared" si="1749"/>
        <v>0</v>
      </c>
      <c r="Q187" s="9"/>
      <c r="R187" s="9"/>
      <c r="S187" s="9"/>
      <c r="T187" s="68">
        <f t="shared" si="1750"/>
        <v>0</v>
      </c>
      <c r="U187" s="68">
        <f t="shared" si="1751"/>
        <v>0</v>
      </c>
      <c r="V187" s="9">
        <f t="shared" si="1752"/>
        <v>0</v>
      </c>
      <c r="W187" s="9">
        <f t="shared" si="1752"/>
        <v>0</v>
      </c>
      <c r="X187" s="9">
        <v>31818</v>
      </c>
      <c r="Y187" s="9">
        <v>26390</v>
      </c>
      <c r="Z187" s="73">
        <f t="shared" si="1753"/>
        <v>0</v>
      </c>
      <c r="AA187" s="73">
        <f t="shared" si="1754"/>
        <v>0</v>
      </c>
      <c r="AB187" s="73">
        <f t="shared" si="1755"/>
        <v>0</v>
      </c>
      <c r="AC187" s="73">
        <f t="shared" si="1756"/>
        <v>0</v>
      </c>
      <c r="AD187" s="73">
        <f t="shared" si="1757"/>
        <v>0</v>
      </c>
      <c r="AE187" s="46">
        <f t="shared" si="1758"/>
        <v>0</v>
      </c>
      <c r="AF187" s="40">
        <f t="shared" si="1759"/>
        <v>0</v>
      </c>
      <c r="AG187" s="40">
        <f t="shared" si="1760"/>
        <v>0</v>
      </c>
      <c r="AH187" s="5"/>
      <c r="AI187" s="9"/>
      <c r="AJ187" s="9"/>
      <c r="AK187" s="9"/>
      <c r="AL187" s="9"/>
      <c r="AM187" s="9"/>
      <c r="AN187" s="40">
        <f t="shared" si="1761"/>
        <v>0</v>
      </c>
      <c r="AO187" s="9"/>
      <c r="AP187" s="9"/>
      <c r="AQ187" s="9"/>
      <c r="AR187" s="85">
        <f t="shared" si="1762"/>
        <v>0</v>
      </c>
      <c r="AS187" s="85">
        <f t="shared" si="1763"/>
        <v>0</v>
      </c>
      <c r="AT187" s="9"/>
      <c r="AU187" s="9"/>
      <c r="AV187" s="90" t="e">
        <f t="shared" si="1764"/>
        <v>#DIV/0!</v>
      </c>
      <c r="AW187" s="90" t="e">
        <f t="shared" si="1765"/>
        <v>#DIV/0!</v>
      </c>
      <c r="AX187" s="90" t="e">
        <f t="shared" si="1766"/>
        <v>#DIV/0!</v>
      </c>
      <c r="AY187" s="92">
        <f t="shared" si="1767"/>
        <v>0</v>
      </c>
      <c r="AZ187" s="92">
        <f t="shared" si="1768"/>
        <v>0</v>
      </c>
      <c r="BA187" s="93">
        <f t="shared" si="1769"/>
        <v>0</v>
      </c>
      <c r="BB187" s="93">
        <f t="shared" si="1770"/>
        <v>0</v>
      </c>
      <c r="BC187" s="94"/>
      <c r="BD187" s="85"/>
      <c r="BE187" s="85"/>
      <c r="BF187" s="85"/>
      <c r="BG187" s="85"/>
      <c r="BH187" s="85"/>
      <c r="BI187" s="93">
        <f t="shared" si="1771"/>
        <v>0</v>
      </c>
      <c r="BJ187" s="85"/>
      <c r="BK187" s="85"/>
      <c r="BL187" s="85"/>
      <c r="BM187" s="85">
        <f t="shared" si="1772"/>
        <v>0</v>
      </c>
      <c r="BN187" s="85">
        <f t="shared" si="1773"/>
        <v>0</v>
      </c>
      <c r="BO187" s="9"/>
      <c r="BP187" s="9"/>
      <c r="BQ187" s="90" t="e">
        <f t="shared" si="1774"/>
        <v>#DIV/0!</v>
      </c>
      <c r="BR187" s="90" t="e">
        <f t="shared" si="1775"/>
        <v>#DIV/0!</v>
      </c>
      <c r="BS187" s="90" t="e">
        <f t="shared" si="1776"/>
        <v>#DIV/0!</v>
      </c>
      <c r="BT187" s="93">
        <f t="shared" si="1777"/>
        <v>0</v>
      </c>
      <c r="BU187" s="93">
        <f t="shared" si="1778"/>
        <v>0</v>
      </c>
      <c r="BV187" s="94"/>
      <c r="BW187" s="85"/>
      <c r="BX187" s="85"/>
      <c r="BY187" s="85"/>
      <c r="BZ187" s="85"/>
      <c r="CA187" s="85"/>
      <c r="CB187" s="93">
        <f t="shared" si="1779"/>
        <v>0</v>
      </c>
      <c r="CC187" s="85"/>
      <c r="CD187" s="85"/>
      <c r="CE187" s="85"/>
      <c r="CF187" s="85">
        <f t="shared" si="1780"/>
        <v>0</v>
      </c>
      <c r="CG187" s="85">
        <f t="shared" si="1781"/>
        <v>0</v>
      </c>
      <c r="CH187" s="9"/>
      <c r="CI187" s="9"/>
      <c r="CJ187" s="96" t="e">
        <f t="shared" si="1782"/>
        <v>#DIV/0!</v>
      </c>
      <c r="CK187" s="96" t="e">
        <f t="shared" si="1783"/>
        <v>#DIV/0!</v>
      </c>
      <c r="CL187" s="96" t="e">
        <f t="shared" si="1784"/>
        <v>#DIV/0!</v>
      </c>
      <c r="CM187" s="93">
        <f t="shared" si="1785"/>
        <v>0</v>
      </c>
      <c r="CN187" s="93">
        <f t="shared" si="1786"/>
        <v>0</v>
      </c>
      <c r="CO187" s="94"/>
      <c r="CP187" s="85"/>
      <c r="CQ187" s="85"/>
      <c r="CR187" s="85"/>
      <c r="CS187" s="85"/>
      <c r="CT187" s="85"/>
      <c r="CU187" s="93">
        <f t="shared" si="1787"/>
        <v>0</v>
      </c>
      <c r="CV187" s="85"/>
      <c r="CW187" s="85"/>
      <c r="CX187" s="85"/>
      <c r="CY187" s="85">
        <f t="shared" si="1788"/>
        <v>0</v>
      </c>
      <c r="CZ187" s="85">
        <f t="shared" si="1789"/>
        <v>0</v>
      </c>
      <c r="DA187" s="9">
        <v>52259</v>
      </c>
      <c r="DB187" s="9">
        <v>21350</v>
      </c>
      <c r="DC187" s="96">
        <f t="shared" si="1790"/>
        <v>0</v>
      </c>
      <c r="DD187" s="96">
        <f t="shared" si="1791"/>
        <v>0</v>
      </c>
      <c r="DE187" s="96">
        <f t="shared" si="1792"/>
        <v>0</v>
      </c>
      <c r="DF187" s="93">
        <f t="shared" si="1793"/>
        <v>0</v>
      </c>
      <c r="DG187" s="93">
        <f t="shared" si="1794"/>
        <v>0</v>
      </c>
      <c r="DH187" s="94"/>
      <c r="DI187" s="85"/>
      <c r="DJ187" s="85"/>
      <c r="DK187" s="85"/>
      <c r="DL187" s="85"/>
      <c r="DM187" s="85"/>
      <c r="DN187" s="93">
        <f t="shared" si="1795"/>
        <v>0</v>
      </c>
      <c r="DO187" s="85"/>
      <c r="DP187" s="85"/>
      <c r="DQ187" s="85"/>
      <c r="DR187" s="85">
        <f t="shared" si="1796"/>
        <v>0</v>
      </c>
      <c r="DS187" s="85">
        <f t="shared" si="1797"/>
        <v>0</v>
      </c>
      <c r="DT187" s="9"/>
      <c r="DU187" s="9"/>
      <c r="DV187" s="96" t="e">
        <f t="shared" si="1798"/>
        <v>#DIV/0!</v>
      </c>
      <c r="DW187" s="96" t="e">
        <f t="shared" si="1799"/>
        <v>#DIV/0!</v>
      </c>
      <c r="DX187" s="96" t="e">
        <f t="shared" si="1800"/>
        <v>#DIV/0!</v>
      </c>
      <c r="DY187" s="93">
        <f t="shared" si="1801"/>
        <v>0</v>
      </c>
      <c r="DZ187" s="93">
        <f t="shared" si="1802"/>
        <v>0</v>
      </c>
      <c r="EA187" s="94"/>
      <c r="EB187" s="85"/>
      <c r="EC187" s="85"/>
      <c r="ED187" s="85"/>
      <c r="EE187" s="85"/>
      <c r="EF187" s="85"/>
      <c r="EG187" s="93">
        <f t="shared" si="1803"/>
        <v>0</v>
      </c>
      <c r="EH187" s="85"/>
      <c r="EI187" s="85"/>
      <c r="EJ187" s="85"/>
      <c r="EK187" s="85">
        <f t="shared" si="1804"/>
        <v>0</v>
      </c>
      <c r="EL187" s="85">
        <f t="shared" si="1805"/>
        <v>0</v>
      </c>
      <c r="EM187" s="9"/>
      <c r="EN187" s="9"/>
      <c r="EO187" s="96" t="e">
        <f t="shared" si="1806"/>
        <v>#DIV/0!</v>
      </c>
      <c r="EP187" s="96" t="e">
        <f t="shared" si="1807"/>
        <v>#DIV/0!</v>
      </c>
      <c r="EQ187" s="96" t="e">
        <f t="shared" si="1808"/>
        <v>#DIV/0!</v>
      </c>
    </row>
    <row r="188" spans="1:147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19">
        <v>3114</v>
      </c>
      <c r="F188" s="19" t="s">
        <v>109</v>
      </c>
      <c r="G188" s="19" t="s">
        <v>95</v>
      </c>
      <c r="H188" s="40">
        <f t="shared" si="1747"/>
        <v>0</v>
      </c>
      <c r="I188" s="40">
        <f t="shared" si="1748"/>
        <v>0</v>
      </c>
      <c r="J188" s="5"/>
      <c r="K188" s="9"/>
      <c r="L188" s="9"/>
      <c r="M188" s="9"/>
      <c r="N188" s="9"/>
      <c r="O188" s="9"/>
      <c r="P188" s="40">
        <f t="shared" si="1749"/>
        <v>0</v>
      </c>
      <c r="Q188" s="9"/>
      <c r="R188" s="9"/>
      <c r="S188" s="9"/>
      <c r="T188" s="68">
        <f t="shared" si="1750"/>
        <v>0</v>
      </c>
      <c r="U188" s="68">
        <f t="shared" si="1751"/>
        <v>0</v>
      </c>
      <c r="V188" s="9">
        <f t="shared" si="1752"/>
        <v>0</v>
      </c>
      <c r="W188" s="9">
        <f t="shared" si="1752"/>
        <v>0</v>
      </c>
      <c r="X188" s="45" t="s">
        <v>219</v>
      </c>
      <c r="Y188" s="45" t="s">
        <v>219</v>
      </c>
      <c r="Z188" s="73">
        <f t="shared" si="1753"/>
        <v>0</v>
      </c>
      <c r="AA188" s="73">
        <f t="shared" si="1754"/>
        <v>0</v>
      </c>
      <c r="AB188" s="73">
        <f t="shared" si="1755"/>
        <v>0</v>
      </c>
      <c r="AC188" s="73">
        <f t="shared" si="1756"/>
        <v>0</v>
      </c>
      <c r="AD188" s="73">
        <f t="shared" si="1757"/>
        <v>0</v>
      </c>
      <c r="AE188" s="46">
        <f t="shared" si="1758"/>
        <v>0</v>
      </c>
      <c r="AF188" s="40">
        <f t="shared" si="1759"/>
        <v>0</v>
      </c>
      <c r="AG188" s="40">
        <f t="shared" si="1760"/>
        <v>0</v>
      </c>
      <c r="AH188" s="5"/>
      <c r="AI188" s="9"/>
      <c r="AJ188" s="9"/>
      <c r="AK188" s="9"/>
      <c r="AL188" s="9"/>
      <c r="AM188" s="9"/>
      <c r="AN188" s="40">
        <f t="shared" si="1761"/>
        <v>0</v>
      </c>
      <c r="AO188" s="9"/>
      <c r="AP188" s="9"/>
      <c r="AQ188" s="9"/>
      <c r="AR188" s="85">
        <f t="shared" si="1762"/>
        <v>0</v>
      </c>
      <c r="AS188" s="85">
        <f t="shared" si="1763"/>
        <v>0</v>
      </c>
      <c r="AT188" s="45" t="s">
        <v>219</v>
      </c>
      <c r="AU188" s="45" t="s">
        <v>219</v>
      </c>
      <c r="AV188" s="90">
        <v>0</v>
      </c>
      <c r="AW188" s="90">
        <v>0</v>
      </c>
      <c r="AX188" s="90">
        <f t="shared" si="1766"/>
        <v>0</v>
      </c>
      <c r="AY188" s="92">
        <f t="shared" si="1767"/>
        <v>0</v>
      </c>
      <c r="AZ188" s="92">
        <f t="shared" si="1768"/>
        <v>0</v>
      </c>
      <c r="BA188" s="93">
        <f t="shared" si="1769"/>
        <v>0</v>
      </c>
      <c r="BB188" s="93">
        <f t="shared" si="1770"/>
        <v>0</v>
      </c>
      <c r="BC188" s="94"/>
      <c r="BD188" s="85"/>
      <c r="BE188" s="85"/>
      <c r="BF188" s="85"/>
      <c r="BG188" s="85"/>
      <c r="BH188" s="85"/>
      <c r="BI188" s="93">
        <f t="shared" si="1771"/>
        <v>0</v>
      </c>
      <c r="BJ188" s="85"/>
      <c r="BK188" s="85"/>
      <c r="BL188" s="85"/>
      <c r="BM188" s="85">
        <f t="shared" si="1772"/>
        <v>0</v>
      </c>
      <c r="BN188" s="85">
        <f t="shared" si="1773"/>
        <v>0</v>
      </c>
      <c r="BO188" s="45" t="s">
        <v>219</v>
      </c>
      <c r="BP188" s="45" t="s">
        <v>219</v>
      </c>
      <c r="BQ188" s="90">
        <v>0</v>
      </c>
      <c r="BR188" s="90">
        <v>0</v>
      </c>
      <c r="BS188" s="90">
        <f t="shared" si="1776"/>
        <v>0</v>
      </c>
      <c r="BT188" s="93">
        <f t="shared" si="1777"/>
        <v>0</v>
      </c>
      <c r="BU188" s="93">
        <f t="shared" si="1778"/>
        <v>0</v>
      </c>
      <c r="BV188" s="94"/>
      <c r="BW188" s="85"/>
      <c r="BX188" s="85"/>
      <c r="BY188" s="85"/>
      <c r="BZ188" s="85"/>
      <c r="CA188" s="85"/>
      <c r="CB188" s="93">
        <f t="shared" si="1779"/>
        <v>0</v>
      </c>
      <c r="CC188" s="85"/>
      <c r="CD188" s="85"/>
      <c r="CE188" s="85"/>
      <c r="CF188" s="85">
        <f t="shared" si="1780"/>
        <v>0</v>
      </c>
      <c r="CG188" s="85">
        <f t="shared" si="1781"/>
        <v>0</v>
      </c>
      <c r="CH188" s="45" t="s">
        <v>219</v>
      </c>
      <c r="CI188" s="45" t="s">
        <v>219</v>
      </c>
      <c r="CJ188" s="96">
        <v>0</v>
      </c>
      <c r="CK188" s="96">
        <v>0</v>
      </c>
      <c r="CL188" s="96">
        <f t="shared" si="1784"/>
        <v>0</v>
      </c>
      <c r="CM188" s="93">
        <f t="shared" si="1785"/>
        <v>0</v>
      </c>
      <c r="CN188" s="93">
        <f t="shared" si="1786"/>
        <v>0</v>
      </c>
      <c r="CO188" s="94"/>
      <c r="CP188" s="85"/>
      <c r="CQ188" s="85"/>
      <c r="CR188" s="85"/>
      <c r="CS188" s="85"/>
      <c r="CT188" s="85"/>
      <c r="CU188" s="93">
        <f t="shared" si="1787"/>
        <v>0</v>
      </c>
      <c r="CV188" s="85"/>
      <c r="CW188" s="85"/>
      <c r="CX188" s="85"/>
      <c r="CY188" s="85">
        <f t="shared" si="1788"/>
        <v>0</v>
      </c>
      <c r="CZ188" s="85">
        <f t="shared" si="1789"/>
        <v>0</v>
      </c>
      <c r="DA188" s="45" t="s">
        <v>219</v>
      </c>
      <c r="DB188" s="45" t="s">
        <v>219</v>
      </c>
      <c r="DC188" s="96">
        <v>0</v>
      </c>
      <c r="DD188" s="96">
        <v>0</v>
      </c>
      <c r="DE188" s="96">
        <f t="shared" si="1792"/>
        <v>0</v>
      </c>
      <c r="DF188" s="93">
        <f t="shared" si="1793"/>
        <v>0</v>
      </c>
      <c r="DG188" s="93">
        <f t="shared" si="1794"/>
        <v>0</v>
      </c>
      <c r="DH188" s="94"/>
      <c r="DI188" s="85"/>
      <c r="DJ188" s="85"/>
      <c r="DK188" s="85"/>
      <c r="DL188" s="85"/>
      <c r="DM188" s="85"/>
      <c r="DN188" s="93">
        <f t="shared" si="1795"/>
        <v>0</v>
      </c>
      <c r="DO188" s="85"/>
      <c r="DP188" s="85"/>
      <c r="DQ188" s="85"/>
      <c r="DR188" s="85">
        <f t="shared" si="1796"/>
        <v>0</v>
      </c>
      <c r="DS188" s="85">
        <f t="shared" si="1797"/>
        <v>0</v>
      </c>
      <c r="DT188" s="45" t="s">
        <v>219</v>
      </c>
      <c r="DU188" s="45" t="s">
        <v>219</v>
      </c>
      <c r="DV188" s="96">
        <v>0</v>
      </c>
      <c r="DW188" s="96">
        <v>0</v>
      </c>
      <c r="DX188" s="96">
        <f t="shared" si="1800"/>
        <v>0</v>
      </c>
      <c r="DY188" s="93">
        <f t="shared" si="1801"/>
        <v>0</v>
      </c>
      <c r="DZ188" s="93">
        <f t="shared" si="1802"/>
        <v>0</v>
      </c>
      <c r="EA188" s="94"/>
      <c r="EB188" s="85"/>
      <c r="EC188" s="85"/>
      <c r="ED188" s="85"/>
      <c r="EE188" s="85"/>
      <c r="EF188" s="85"/>
      <c r="EG188" s="93">
        <f t="shared" si="1803"/>
        <v>0</v>
      </c>
      <c r="EH188" s="85"/>
      <c r="EI188" s="85"/>
      <c r="EJ188" s="85"/>
      <c r="EK188" s="85">
        <f t="shared" si="1804"/>
        <v>0</v>
      </c>
      <c r="EL188" s="85">
        <f t="shared" si="1805"/>
        <v>0</v>
      </c>
      <c r="EM188" s="45" t="s">
        <v>219</v>
      </c>
      <c r="EN188" s="45" t="s">
        <v>219</v>
      </c>
      <c r="EO188" s="96">
        <v>0</v>
      </c>
      <c r="EP188" s="96">
        <v>0</v>
      </c>
      <c r="EQ188" s="96">
        <f t="shared" si="1808"/>
        <v>0</v>
      </c>
    </row>
    <row r="189" spans="1:147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2">
        <v>3141</v>
      </c>
      <c r="F189" s="2" t="s">
        <v>20</v>
      </c>
      <c r="G189" s="7" t="s">
        <v>95</v>
      </c>
      <c r="H189" s="40">
        <f t="shared" si="1747"/>
        <v>15000</v>
      </c>
      <c r="I189" s="40">
        <f t="shared" si="1748"/>
        <v>0</v>
      </c>
      <c r="J189" s="5"/>
      <c r="K189" s="9"/>
      <c r="L189" s="9"/>
      <c r="M189" s="9"/>
      <c r="N189" s="9"/>
      <c r="O189" s="9"/>
      <c r="P189" s="40">
        <f t="shared" si="1749"/>
        <v>15000</v>
      </c>
      <c r="Q189" s="9"/>
      <c r="R189" s="9">
        <v>15000</v>
      </c>
      <c r="S189" s="9"/>
      <c r="T189" s="68">
        <f t="shared" si="1750"/>
        <v>0</v>
      </c>
      <c r="U189" s="68">
        <f t="shared" si="1751"/>
        <v>-15000</v>
      </c>
      <c r="V189" s="9">
        <f t="shared" si="1752"/>
        <v>0</v>
      </c>
      <c r="W189" s="9">
        <f t="shared" si="1752"/>
        <v>-9750</v>
      </c>
      <c r="X189" s="45" t="s">
        <v>219</v>
      </c>
      <c r="Y189" s="9">
        <v>25931</v>
      </c>
      <c r="Z189" s="73">
        <f t="shared" si="1753"/>
        <v>0</v>
      </c>
      <c r="AA189" s="73">
        <f t="shared" si="1754"/>
        <v>-0.05</v>
      </c>
      <c r="AB189" s="73">
        <f t="shared" si="1755"/>
        <v>-0.05</v>
      </c>
      <c r="AC189" s="73">
        <f t="shared" si="1756"/>
        <v>0</v>
      </c>
      <c r="AD189" s="73">
        <f t="shared" si="1757"/>
        <v>-0.03</v>
      </c>
      <c r="AE189" s="46">
        <f t="shared" si="1758"/>
        <v>-0.03</v>
      </c>
      <c r="AF189" s="40">
        <f t="shared" si="1759"/>
        <v>0</v>
      </c>
      <c r="AG189" s="40">
        <f t="shared" si="1760"/>
        <v>0</v>
      </c>
      <c r="AH189" s="5"/>
      <c r="AI189" s="9"/>
      <c r="AJ189" s="9"/>
      <c r="AK189" s="9"/>
      <c r="AL189" s="9"/>
      <c r="AM189" s="9"/>
      <c r="AN189" s="40">
        <f t="shared" si="1761"/>
        <v>0</v>
      </c>
      <c r="AO189" s="9"/>
      <c r="AP189" s="9"/>
      <c r="AQ189" s="9"/>
      <c r="AR189" s="85">
        <f t="shared" si="1762"/>
        <v>0</v>
      </c>
      <c r="AS189" s="85">
        <f t="shared" si="1763"/>
        <v>9750</v>
      </c>
      <c r="AT189" s="45" t="s">
        <v>219</v>
      </c>
      <c r="AU189" s="9"/>
      <c r="AV189" s="90">
        <v>0</v>
      </c>
      <c r="AW189" s="90" t="e">
        <f t="shared" si="1765"/>
        <v>#DIV/0!</v>
      </c>
      <c r="AX189" s="90" t="e">
        <f t="shared" si="1766"/>
        <v>#DIV/0!</v>
      </c>
      <c r="AY189" s="92">
        <f t="shared" si="1767"/>
        <v>0</v>
      </c>
      <c r="AZ189" s="92">
        <f t="shared" si="1768"/>
        <v>0</v>
      </c>
      <c r="BA189" s="93">
        <f t="shared" si="1769"/>
        <v>0</v>
      </c>
      <c r="BB189" s="93">
        <f t="shared" si="1770"/>
        <v>0</v>
      </c>
      <c r="BC189" s="94"/>
      <c r="BD189" s="85"/>
      <c r="BE189" s="85"/>
      <c r="BF189" s="85"/>
      <c r="BG189" s="85"/>
      <c r="BH189" s="85"/>
      <c r="BI189" s="93">
        <f t="shared" si="1771"/>
        <v>0</v>
      </c>
      <c r="BJ189" s="85"/>
      <c r="BK189" s="85"/>
      <c r="BL189" s="85"/>
      <c r="BM189" s="85">
        <f t="shared" si="1772"/>
        <v>0</v>
      </c>
      <c r="BN189" s="85">
        <f t="shared" si="1773"/>
        <v>0</v>
      </c>
      <c r="BO189" s="45" t="s">
        <v>219</v>
      </c>
      <c r="BP189" s="9"/>
      <c r="BQ189" s="90">
        <v>0</v>
      </c>
      <c r="BR189" s="90" t="e">
        <f t="shared" si="1775"/>
        <v>#DIV/0!</v>
      </c>
      <c r="BS189" s="90" t="e">
        <f t="shared" si="1776"/>
        <v>#DIV/0!</v>
      </c>
      <c r="BT189" s="93">
        <f t="shared" si="1777"/>
        <v>0</v>
      </c>
      <c r="BU189" s="93">
        <f t="shared" si="1778"/>
        <v>0</v>
      </c>
      <c r="BV189" s="94"/>
      <c r="BW189" s="85"/>
      <c r="BX189" s="85"/>
      <c r="BY189" s="85"/>
      <c r="BZ189" s="85"/>
      <c r="CA189" s="85"/>
      <c r="CB189" s="93">
        <f t="shared" si="1779"/>
        <v>0</v>
      </c>
      <c r="CC189" s="85"/>
      <c r="CD189" s="85"/>
      <c r="CE189" s="85"/>
      <c r="CF189" s="85">
        <f t="shared" si="1780"/>
        <v>0</v>
      </c>
      <c r="CG189" s="85">
        <f t="shared" si="1781"/>
        <v>0</v>
      </c>
      <c r="CH189" s="45" t="s">
        <v>219</v>
      </c>
      <c r="CI189" s="9"/>
      <c r="CJ189" s="96">
        <v>0</v>
      </c>
      <c r="CK189" s="96" t="e">
        <f t="shared" si="1783"/>
        <v>#DIV/0!</v>
      </c>
      <c r="CL189" s="96" t="e">
        <f t="shared" si="1784"/>
        <v>#DIV/0!</v>
      </c>
      <c r="CM189" s="93">
        <f t="shared" si="1785"/>
        <v>0</v>
      </c>
      <c r="CN189" s="93">
        <f t="shared" si="1786"/>
        <v>0</v>
      </c>
      <c r="CO189" s="94"/>
      <c r="CP189" s="85"/>
      <c r="CQ189" s="85"/>
      <c r="CR189" s="85"/>
      <c r="CS189" s="85"/>
      <c r="CT189" s="85"/>
      <c r="CU189" s="93">
        <f t="shared" si="1787"/>
        <v>0</v>
      </c>
      <c r="CV189" s="85"/>
      <c r="CW189" s="85"/>
      <c r="CX189" s="85"/>
      <c r="CY189" s="85">
        <f t="shared" si="1788"/>
        <v>0</v>
      </c>
      <c r="CZ189" s="85">
        <f t="shared" si="1789"/>
        <v>0</v>
      </c>
      <c r="DA189" s="45" t="s">
        <v>219</v>
      </c>
      <c r="DB189" s="9">
        <v>26460</v>
      </c>
      <c r="DC189" s="96">
        <v>0</v>
      </c>
      <c r="DD189" s="96">
        <f t="shared" ref="DD189:DD190" si="1809">ROUND(((CW189-CD189)/DB189/10),2)*-1</f>
        <v>0</v>
      </c>
      <c r="DE189" s="96">
        <f t="shared" si="1792"/>
        <v>0</v>
      </c>
      <c r="DF189" s="93">
        <f t="shared" si="1793"/>
        <v>0</v>
      </c>
      <c r="DG189" s="93">
        <f t="shared" si="1794"/>
        <v>0</v>
      </c>
      <c r="DH189" s="94"/>
      <c r="DI189" s="85"/>
      <c r="DJ189" s="85"/>
      <c r="DK189" s="85"/>
      <c r="DL189" s="85"/>
      <c r="DM189" s="85"/>
      <c r="DN189" s="93">
        <f t="shared" si="1795"/>
        <v>0</v>
      </c>
      <c r="DO189" s="85"/>
      <c r="DP189" s="85"/>
      <c r="DQ189" s="85"/>
      <c r="DR189" s="85">
        <f t="shared" si="1796"/>
        <v>0</v>
      </c>
      <c r="DS189" s="85">
        <f t="shared" si="1797"/>
        <v>0</v>
      </c>
      <c r="DT189" s="45" t="s">
        <v>219</v>
      </c>
      <c r="DU189" s="9"/>
      <c r="DV189" s="96">
        <v>0</v>
      </c>
      <c r="DW189" s="96" t="e">
        <f t="shared" ref="DW189:DW190" si="1810">ROUND(((DP189-CW189)/DU189/10),2)*-1</f>
        <v>#DIV/0!</v>
      </c>
      <c r="DX189" s="96" t="e">
        <f t="shared" si="1800"/>
        <v>#DIV/0!</v>
      </c>
      <c r="DY189" s="93">
        <f t="shared" si="1801"/>
        <v>0</v>
      </c>
      <c r="DZ189" s="93">
        <f t="shared" si="1802"/>
        <v>0</v>
      </c>
      <c r="EA189" s="94"/>
      <c r="EB189" s="85"/>
      <c r="EC189" s="85"/>
      <c r="ED189" s="85"/>
      <c r="EE189" s="85"/>
      <c r="EF189" s="85"/>
      <c r="EG189" s="93">
        <f t="shared" si="1803"/>
        <v>0</v>
      </c>
      <c r="EH189" s="85"/>
      <c r="EI189" s="85"/>
      <c r="EJ189" s="85"/>
      <c r="EK189" s="85">
        <f t="shared" si="1804"/>
        <v>0</v>
      </c>
      <c r="EL189" s="85">
        <f t="shared" si="1805"/>
        <v>0</v>
      </c>
      <c r="EM189" s="45" t="s">
        <v>219</v>
      </c>
      <c r="EN189" s="9"/>
      <c r="EO189" s="96">
        <v>0</v>
      </c>
      <c r="EP189" s="96" t="e">
        <f t="shared" ref="EP189:EP190" si="1811">ROUND(((EI189-DP189)/EN189/10),2)*-1</f>
        <v>#DIV/0!</v>
      </c>
      <c r="EQ189" s="96" t="e">
        <f t="shared" si="1808"/>
        <v>#DIV/0!</v>
      </c>
    </row>
    <row r="190" spans="1:147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95</v>
      </c>
      <c r="H190" s="40">
        <f t="shared" si="1747"/>
        <v>0</v>
      </c>
      <c r="I190" s="40">
        <f t="shared" si="1748"/>
        <v>0</v>
      </c>
      <c r="J190" s="5"/>
      <c r="K190" s="9"/>
      <c r="L190" s="9"/>
      <c r="M190" s="9"/>
      <c r="N190" s="9"/>
      <c r="O190" s="9"/>
      <c r="P190" s="40">
        <f t="shared" si="1749"/>
        <v>0</v>
      </c>
      <c r="Q190" s="9"/>
      <c r="R190" s="9"/>
      <c r="S190" s="9"/>
      <c r="T190" s="68">
        <f t="shared" si="1750"/>
        <v>0</v>
      </c>
      <c r="U190" s="68">
        <f t="shared" si="1751"/>
        <v>0</v>
      </c>
      <c r="V190" s="9">
        <f t="shared" si="1752"/>
        <v>0</v>
      </c>
      <c r="W190" s="9">
        <f t="shared" si="1752"/>
        <v>0</v>
      </c>
      <c r="X190" s="45" t="s">
        <v>219</v>
      </c>
      <c r="Y190" s="9">
        <v>25931</v>
      </c>
      <c r="Z190" s="73">
        <f t="shared" si="1753"/>
        <v>0</v>
      </c>
      <c r="AA190" s="73">
        <f t="shared" si="1754"/>
        <v>0</v>
      </c>
      <c r="AB190" s="73">
        <f t="shared" si="1755"/>
        <v>0</v>
      </c>
      <c r="AC190" s="73">
        <f t="shared" si="1756"/>
        <v>0</v>
      </c>
      <c r="AD190" s="73">
        <f t="shared" si="1757"/>
        <v>0</v>
      </c>
      <c r="AE190" s="46">
        <f t="shared" si="1758"/>
        <v>0</v>
      </c>
      <c r="AF190" s="40">
        <f t="shared" si="1759"/>
        <v>0</v>
      </c>
      <c r="AG190" s="40">
        <f t="shared" si="1760"/>
        <v>0</v>
      </c>
      <c r="AH190" s="5"/>
      <c r="AI190" s="9"/>
      <c r="AJ190" s="9"/>
      <c r="AK190" s="9"/>
      <c r="AL190" s="9"/>
      <c r="AM190" s="9"/>
      <c r="AN190" s="40">
        <f t="shared" si="1761"/>
        <v>0</v>
      </c>
      <c r="AO190" s="9"/>
      <c r="AP190" s="9"/>
      <c r="AQ190" s="9"/>
      <c r="AR190" s="85">
        <f t="shared" si="1762"/>
        <v>0</v>
      </c>
      <c r="AS190" s="85">
        <f t="shared" si="1763"/>
        <v>0</v>
      </c>
      <c r="AT190" s="45" t="s">
        <v>219</v>
      </c>
      <c r="AU190" s="9"/>
      <c r="AV190" s="90">
        <v>0</v>
      </c>
      <c r="AW190" s="90" t="e">
        <f t="shared" si="1765"/>
        <v>#DIV/0!</v>
      </c>
      <c r="AX190" s="90" t="e">
        <f t="shared" si="1766"/>
        <v>#DIV/0!</v>
      </c>
      <c r="AY190" s="92">
        <f t="shared" si="1767"/>
        <v>0</v>
      </c>
      <c r="AZ190" s="92">
        <f t="shared" si="1768"/>
        <v>0</v>
      </c>
      <c r="BA190" s="93">
        <f t="shared" si="1769"/>
        <v>0</v>
      </c>
      <c r="BB190" s="93">
        <f t="shared" si="1770"/>
        <v>0</v>
      </c>
      <c r="BC190" s="94"/>
      <c r="BD190" s="85"/>
      <c r="BE190" s="85"/>
      <c r="BF190" s="85"/>
      <c r="BG190" s="85"/>
      <c r="BH190" s="85"/>
      <c r="BI190" s="93">
        <f t="shared" si="1771"/>
        <v>0</v>
      </c>
      <c r="BJ190" s="85"/>
      <c r="BK190" s="85"/>
      <c r="BL190" s="85"/>
      <c r="BM190" s="85">
        <f t="shared" si="1772"/>
        <v>0</v>
      </c>
      <c r="BN190" s="85">
        <f t="shared" si="1773"/>
        <v>0</v>
      </c>
      <c r="BO190" s="45" t="s">
        <v>219</v>
      </c>
      <c r="BP190" s="9"/>
      <c r="BQ190" s="90">
        <v>0</v>
      </c>
      <c r="BR190" s="90" t="e">
        <f t="shared" si="1775"/>
        <v>#DIV/0!</v>
      </c>
      <c r="BS190" s="90" t="e">
        <f t="shared" si="1776"/>
        <v>#DIV/0!</v>
      </c>
      <c r="BT190" s="93">
        <f t="shared" si="1777"/>
        <v>0</v>
      </c>
      <c r="BU190" s="93">
        <f t="shared" si="1778"/>
        <v>0</v>
      </c>
      <c r="BV190" s="94"/>
      <c r="BW190" s="85"/>
      <c r="BX190" s="85"/>
      <c r="BY190" s="85"/>
      <c r="BZ190" s="85"/>
      <c r="CA190" s="85"/>
      <c r="CB190" s="93">
        <f t="shared" si="1779"/>
        <v>0</v>
      </c>
      <c r="CC190" s="85"/>
      <c r="CD190" s="85"/>
      <c r="CE190" s="85"/>
      <c r="CF190" s="85">
        <f t="shared" si="1780"/>
        <v>0</v>
      </c>
      <c r="CG190" s="85">
        <f t="shared" si="1781"/>
        <v>0</v>
      </c>
      <c r="CH190" s="45" t="s">
        <v>219</v>
      </c>
      <c r="CI190" s="9"/>
      <c r="CJ190" s="96">
        <v>0</v>
      </c>
      <c r="CK190" s="96" t="e">
        <f t="shared" si="1783"/>
        <v>#DIV/0!</v>
      </c>
      <c r="CL190" s="96" t="e">
        <f t="shared" si="1784"/>
        <v>#DIV/0!</v>
      </c>
      <c r="CM190" s="93">
        <f t="shared" si="1785"/>
        <v>0</v>
      </c>
      <c r="CN190" s="93">
        <f t="shared" si="1786"/>
        <v>0</v>
      </c>
      <c r="CO190" s="94"/>
      <c r="CP190" s="85"/>
      <c r="CQ190" s="85"/>
      <c r="CR190" s="85"/>
      <c r="CS190" s="85"/>
      <c r="CT190" s="85"/>
      <c r="CU190" s="93">
        <f t="shared" si="1787"/>
        <v>0</v>
      </c>
      <c r="CV190" s="85"/>
      <c r="CW190" s="85"/>
      <c r="CX190" s="85"/>
      <c r="CY190" s="85">
        <f t="shared" si="1788"/>
        <v>0</v>
      </c>
      <c r="CZ190" s="85">
        <f t="shared" si="1789"/>
        <v>0</v>
      </c>
      <c r="DA190" s="45" t="s">
        <v>219</v>
      </c>
      <c r="DB190" s="9">
        <v>26460</v>
      </c>
      <c r="DC190" s="96">
        <v>0</v>
      </c>
      <c r="DD190" s="96">
        <f t="shared" si="1809"/>
        <v>0</v>
      </c>
      <c r="DE190" s="96">
        <f t="shared" si="1792"/>
        <v>0</v>
      </c>
      <c r="DF190" s="93">
        <f t="shared" si="1793"/>
        <v>0</v>
      </c>
      <c r="DG190" s="93">
        <f t="shared" si="1794"/>
        <v>0</v>
      </c>
      <c r="DH190" s="94"/>
      <c r="DI190" s="85"/>
      <c r="DJ190" s="85"/>
      <c r="DK190" s="85"/>
      <c r="DL190" s="85"/>
      <c r="DM190" s="85"/>
      <c r="DN190" s="93">
        <f t="shared" si="1795"/>
        <v>0</v>
      </c>
      <c r="DO190" s="85"/>
      <c r="DP190" s="85"/>
      <c r="DQ190" s="85"/>
      <c r="DR190" s="85">
        <f t="shared" si="1796"/>
        <v>0</v>
      </c>
      <c r="DS190" s="85">
        <f t="shared" si="1797"/>
        <v>0</v>
      </c>
      <c r="DT190" s="45" t="s">
        <v>219</v>
      </c>
      <c r="DU190" s="9"/>
      <c r="DV190" s="96">
        <v>0</v>
      </c>
      <c r="DW190" s="96" t="e">
        <f t="shared" si="1810"/>
        <v>#DIV/0!</v>
      </c>
      <c r="DX190" s="96" t="e">
        <f t="shared" si="1800"/>
        <v>#DIV/0!</v>
      </c>
      <c r="DY190" s="93">
        <f t="shared" si="1801"/>
        <v>0</v>
      </c>
      <c r="DZ190" s="93">
        <f t="shared" si="1802"/>
        <v>0</v>
      </c>
      <c r="EA190" s="94"/>
      <c r="EB190" s="85"/>
      <c r="EC190" s="85"/>
      <c r="ED190" s="85"/>
      <c r="EE190" s="85"/>
      <c r="EF190" s="85"/>
      <c r="EG190" s="93">
        <f t="shared" si="1803"/>
        <v>0</v>
      </c>
      <c r="EH190" s="85"/>
      <c r="EI190" s="85"/>
      <c r="EJ190" s="85"/>
      <c r="EK190" s="85">
        <f t="shared" si="1804"/>
        <v>0</v>
      </c>
      <c r="EL190" s="85">
        <f t="shared" si="1805"/>
        <v>0</v>
      </c>
      <c r="EM190" s="45" t="s">
        <v>219</v>
      </c>
      <c r="EN190" s="9"/>
      <c r="EO190" s="96">
        <v>0</v>
      </c>
      <c r="EP190" s="96" t="e">
        <f t="shared" si="1811"/>
        <v>#DIV/0!</v>
      </c>
      <c r="EQ190" s="96" t="e">
        <f t="shared" si="1808"/>
        <v>#DIV/0!</v>
      </c>
    </row>
    <row r="191" spans="1:147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3143</v>
      </c>
      <c r="F191" s="2" t="s">
        <v>54</v>
      </c>
      <c r="G191" s="2" t="s">
        <v>19</v>
      </c>
      <c r="H191" s="40">
        <f t="shared" si="1747"/>
        <v>0</v>
      </c>
      <c r="I191" s="40">
        <f t="shared" si="1748"/>
        <v>0</v>
      </c>
      <c r="J191" s="5"/>
      <c r="K191" s="9"/>
      <c r="L191" s="9"/>
      <c r="M191" s="9"/>
      <c r="N191" s="9"/>
      <c r="O191" s="9"/>
      <c r="P191" s="40">
        <f t="shared" si="1749"/>
        <v>0</v>
      </c>
      <c r="Q191" s="9"/>
      <c r="R191" s="9"/>
      <c r="S191" s="9"/>
      <c r="T191" s="68">
        <f t="shared" si="1750"/>
        <v>0</v>
      </c>
      <c r="U191" s="68">
        <f t="shared" si="1751"/>
        <v>0</v>
      </c>
      <c r="V191" s="9">
        <f t="shared" si="1752"/>
        <v>0</v>
      </c>
      <c r="W191" s="9">
        <f t="shared" si="1752"/>
        <v>0</v>
      </c>
      <c r="X191" s="9">
        <v>39730</v>
      </c>
      <c r="Y191" s="45" t="s">
        <v>219</v>
      </c>
      <c r="Z191" s="73">
        <f t="shared" si="1753"/>
        <v>0</v>
      </c>
      <c r="AA191" s="73">
        <f t="shared" si="1754"/>
        <v>0</v>
      </c>
      <c r="AB191" s="73">
        <f t="shared" si="1755"/>
        <v>0</v>
      </c>
      <c r="AC191" s="73">
        <f t="shared" si="1756"/>
        <v>0</v>
      </c>
      <c r="AD191" s="73">
        <f t="shared" si="1757"/>
        <v>0</v>
      </c>
      <c r="AE191" s="46">
        <f t="shared" si="1758"/>
        <v>0</v>
      </c>
      <c r="AF191" s="40">
        <f t="shared" si="1759"/>
        <v>0</v>
      </c>
      <c r="AG191" s="40">
        <f t="shared" si="1760"/>
        <v>0</v>
      </c>
      <c r="AH191" s="5"/>
      <c r="AI191" s="9"/>
      <c r="AJ191" s="9"/>
      <c r="AK191" s="9"/>
      <c r="AL191" s="9"/>
      <c r="AM191" s="9"/>
      <c r="AN191" s="40">
        <f t="shared" si="1761"/>
        <v>0</v>
      </c>
      <c r="AO191" s="9"/>
      <c r="AP191" s="9"/>
      <c r="AQ191" s="9"/>
      <c r="AR191" s="85">
        <f t="shared" si="1762"/>
        <v>0</v>
      </c>
      <c r="AS191" s="85">
        <f t="shared" si="1763"/>
        <v>0</v>
      </c>
      <c r="AT191" s="9"/>
      <c r="AU191" s="45" t="s">
        <v>219</v>
      </c>
      <c r="AV191" s="90" t="e">
        <f t="shared" si="1764"/>
        <v>#DIV/0!</v>
      </c>
      <c r="AW191" s="90">
        <v>0</v>
      </c>
      <c r="AX191" s="90" t="e">
        <f t="shared" si="1766"/>
        <v>#DIV/0!</v>
      </c>
      <c r="AY191" s="92">
        <f t="shared" si="1767"/>
        <v>0</v>
      </c>
      <c r="AZ191" s="92">
        <f t="shared" si="1768"/>
        <v>0</v>
      </c>
      <c r="BA191" s="93">
        <f t="shared" si="1769"/>
        <v>0</v>
      </c>
      <c r="BB191" s="93">
        <f t="shared" si="1770"/>
        <v>0</v>
      </c>
      <c r="BC191" s="94"/>
      <c r="BD191" s="85"/>
      <c r="BE191" s="85"/>
      <c r="BF191" s="85"/>
      <c r="BG191" s="85"/>
      <c r="BH191" s="85"/>
      <c r="BI191" s="93">
        <f t="shared" si="1771"/>
        <v>0</v>
      </c>
      <c r="BJ191" s="85"/>
      <c r="BK191" s="85"/>
      <c r="BL191" s="85"/>
      <c r="BM191" s="85">
        <f t="shared" si="1772"/>
        <v>0</v>
      </c>
      <c r="BN191" s="85">
        <f t="shared" si="1773"/>
        <v>0</v>
      </c>
      <c r="BO191" s="9"/>
      <c r="BP191" s="45" t="s">
        <v>219</v>
      </c>
      <c r="BQ191" s="90" t="e">
        <f t="shared" si="1774"/>
        <v>#DIV/0!</v>
      </c>
      <c r="BR191" s="90">
        <v>0</v>
      </c>
      <c r="BS191" s="90" t="e">
        <f t="shared" si="1776"/>
        <v>#DIV/0!</v>
      </c>
      <c r="BT191" s="93">
        <f t="shared" si="1777"/>
        <v>0</v>
      </c>
      <c r="BU191" s="93">
        <f t="shared" si="1778"/>
        <v>0</v>
      </c>
      <c r="BV191" s="94"/>
      <c r="BW191" s="85"/>
      <c r="BX191" s="85"/>
      <c r="BY191" s="85"/>
      <c r="BZ191" s="85"/>
      <c r="CA191" s="85"/>
      <c r="CB191" s="93">
        <f t="shared" si="1779"/>
        <v>0</v>
      </c>
      <c r="CC191" s="85"/>
      <c r="CD191" s="85"/>
      <c r="CE191" s="85"/>
      <c r="CF191" s="85">
        <f t="shared" si="1780"/>
        <v>0</v>
      </c>
      <c r="CG191" s="85">
        <f t="shared" si="1781"/>
        <v>0</v>
      </c>
      <c r="CH191" s="9"/>
      <c r="CI191" s="45" t="s">
        <v>219</v>
      </c>
      <c r="CJ191" s="96" t="e">
        <f t="shared" si="1782"/>
        <v>#DIV/0!</v>
      </c>
      <c r="CK191" s="96">
        <v>0</v>
      </c>
      <c r="CL191" s="96" t="e">
        <f t="shared" si="1784"/>
        <v>#DIV/0!</v>
      </c>
      <c r="CM191" s="93">
        <f t="shared" si="1785"/>
        <v>0</v>
      </c>
      <c r="CN191" s="93">
        <f t="shared" si="1786"/>
        <v>0</v>
      </c>
      <c r="CO191" s="94"/>
      <c r="CP191" s="85"/>
      <c r="CQ191" s="85"/>
      <c r="CR191" s="85"/>
      <c r="CS191" s="85"/>
      <c r="CT191" s="85"/>
      <c r="CU191" s="93">
        <f t="shared" si="1787"/>
        <v>0</v>
      </c>
      <c r="CV191" s="85"/>
      <c r="CW191" s="85"/>
      <c r="CX191" s="85"/>
      <c r="CY191" s="85">
        <f t="shared" si="1788"/>
        <v>0</v>
      </c>
      <c r="CZ191" s="85">
        <f t="shared" si="1789"/>
        <v>0</v>
      </c>
      <c r="DA191" s="9">
        <v>40555</v>
      </c>
      <c r="DB191" s="45" t="s">
        <v>219</v>
      </c>
      <c r="DC191" s="96">
        <f t="shared" ref="DC191" si="1812">ROUND(((CR191+CS191)-(BY191+BZ191))/DA191/10,2)*-1</f>
        <v>0</v>
      </c>
      <c r="DD191" s="96">
        <v>0</v>
      </c>
      <c r="DE191" s="96">
        <f t="shared" si="1792"/>
        <v>0</v>
      </c>
      <c r="DF191" s="93">
        <f t="shared" si="1793"/>
        <v>0</v>
      </c>
      <c r="DG191" s="93">
        <f t="shared" si="1794"/>
        <v>0</v>
      </c>
      <c r="DH191" s="94"/>
      <c r="DI191" s="85"/>
      <c r="DJ191" s="85"/>
      <c r="DK191" s="85"/>
      <c r="DL191" s="85"/>
      <c r="DM191" s="85"/>
      <c r="DN191" s="93">
        <f t="shared" si="1795"/>
        <v>0</v>
      </c>
      <c r="DO191" s="85"/>
      <c r="DP191" s="85"/>
      <c r="DQ191" s="85"/>
      <c r="DR191" s="85">
        <f t="shared" si="1796"/>
        <v>0</v>
      </c>
      <c r="DS191" s="85">
        <f t="shared" si="1797"/>
        <v>0</v>
      </c>
      <c r="DT191" s="9"/>
      <c r="DU191" s="45" t="s">
        <v>219</v>
      </c>
      <c r="DV191" s="96" t="e">
        <f t="shared" ref="DV191" si="1813">ROUND(((DK191+DL191)-(CR191+CS191))/DT191/10,2)*-1</f>
        <v>#DIV/0!</v>
      </c>
      <c r="DW191" s="96">
        <v>0</v>
      </c>
      <c r="DX191" s="96" t="e">
        <f t="shared" si="1800"/>
        <v>#DIV/0!</v>
      </c>
      <c r="DY191" s="93">
        <f t="shared" si="1801"/>
        <v>0</v>
      </c>
      <c r="DZ191" s="93">
        <f t="shared" si="1802"/>
        <v>0</v>
      </c>
      <c r="EA191" s="94"/>
      <c r="EB191" s="85"/>
      <c r="EC191" s="85"/>
      <c r="ED191" s="85"/>
      <c r="EE191" s="85"/>
      <c r="EF191" s="85"/>
      <c r="EG191" s="93">
        <f t="shared" si="1803"/>
        <v>0</v>
      </c>
      <c r="EH191" s="85"/>
      <c r="EI191" s="85"/>
      <c r="EJ191" s="85"/>
      <c r="EK191" s="85">
        <f t="shared" si="1804"/>
        <v>0</v>
      </c>
      <c r="EL191" s="85">
        <f t="shared" si="1805"/>
        <v>0</v>
      </c>
      <c r="EM191" s="9"/>
      <c r="EN191" s="45" t="s">
        <v>219</v>
      </c>
      <c r="EO191" s="96" t="e">
        <f t="shared" ref="EO191" si="1814">ROUND(((ED191+EE191)-(DK191+DL191))/EM191/10,2)*-1</f>
        <v>#DIV/0!</v>
      </c>
      <c r="EP191" s="96">
        <v>0</v>
      </c>
      <c r="EQ191" s="96" t="e">
        <f t="shared" si="1808"/>
        <v>#DIV/0!</v>
      </c>
    </row>
    <row r="192" spans="1:147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94</v>
      </c>
      <c r="G192" s="7" t="s">
        <v>95</v>
      </c>
      <c r="H192" s="40">
        <f t="shared" si="1747"/>
        <v>0</v>
      </c>
      <c r="I192" s="40">
        <f t="shared" si="1748"/>
        <v>0</v>
      </c>
      <c r="J192" s="5"/>
      <c r="K192" s="9"/>
      <c r="L192" s="9"/>
      <c r="M192" s="9"/>
      <c r="N192" s="9"/>
      <c r="O192" s="9"/>
      <c r="P192" s="40">
        <f t="shared" si="1749"/>
        <v>0</v>
      </c>
      <c r="Q192" s="9"/>
      <c r="R192" s="9"/>
      <c r="S192" s="9"/>
      <c r="T192" s="68">
        <f t="shared" si="1750"/>
        <v>0</v>
      </c>
      <c r="U192" s="68">
        <f t="shared" si="1751"/>
        <v>0</v>
      </c>
      <c r="V192" s="9">
        <f t="shared" si="1752"/>
        <v>0</v>
      </c>
      <c r="W192" s="9">
        <f t="shared" si="1752"/>
        <v>0</v>
      </c>
      <c r="X192" s="45" t="s">
        <v>219</v>
      </c>
      <c r="Y192" s="9">
        <v>20956</v>
      </c>
      <c r="Z192" s="73">
        <f t="shared" si="1753"/>
        <v>0</v>
      </c>
      <c r="AA192" s="73">
        <f t="shared" si="1754"/>
        <v>0</v>
      </c>
      <c r="AB192" s="73">
        <f t="shared" si="1755"/>
        <v>0</v>
      </c>
      <c r="AC192" s="73">
        <f t="shared" si="1756"/>
        <v>0</v>
      </c>
      <c r="AD192" s="73">
        <f t="shared" si="1757"/>
        <v>0</v>
      </c>
      <c r="AE192" s="46">
        <f t="shared" si="1758"/>
        <v>0</v>
      </c>
      <c r="AF192" s="40">
        <f t="shared" si="1759"/>
        <v>0</v>
      </c>
      <c r="AG192" s="40">
        <f t="shared" si="1760"/>
        <v>0</v>
      </c>
      <c r="AH192" s="5"/>
      <c r="AI192" s="9"/>
      <c r="AJ192" s="9"/>
      <c r="AK192" s="9"/>
      <c r="AL192" s="9"/>
      <c r="AM192" s="9"/>
      <c r="AN192" s="40">
        <f t="shared" si="1761"/>
        <v>0</v>
      </c>
      <c r="AO192" s="9"/>
      <c r="AP192" s="9"/>
      <c r="AQ192" s="9"/>
      <c r="AR192" s="85">
        <f t="shared" si="1762"/>
        <v>0</v>
      </c>
      <c r="AS192" s="85">
        <f t="shared" si="1763"/>
        <v>0</v>
      </c>
      <c r="AT192" s="45" t="s">
        <v>219</v>
      </c>
      <c r="AU192" s="9"/>
      <c r="AV192" s="90">
        <v>0</v>
      </c>
      <c r="AW192" s="90" t="e">
        <f t="shared" si="1765"/>
        <v>#DIV/0!</v>
      </c>
      <c r="AX192" s="90" t="e">
        <f t="shared" si="1766"/>
        <v>#DIV/0!</v>
      </c>
      <c r="AY192" s="92">
        <f t="shared" si="1767"/>
        <v>0</v>
      </c>
      <c r="AZ192" s="92">
        <f t="shared" si="1768"/>
        <v>0</v>
      </c>
      <c r="BA192" s="93">
        <f t="shared" si="1769"/>
        <v>0</v>
      </c>
      <c r="BB192" s="93">
        <f t="shared" si="1770"/>
        <v>0</v>
      </c>
      <c r="BC192" s="94"/>
      <c r="BD192" s="85"/>
      <c r="BE192" s="85"/>
      <c r="BF192" s="85"/>
      <c r="BG192" s="85"/>
      <c r="BH192" s="85"/>
      <c r="BI192" s="93">
        <f t="shared" si="1771"/>
        <v>0</v>
      </c>
      <c r="BJ192" s="85"/>
      <c r="BK192" s="85"/>
      <c r="BL192" s="85"/>
      <c r="BM192" s="85">
        <f t="shared" si="1772"/>
        <v>0</v>
      </c>
      <c r="BN192" s="85">
        <f t="shared" si="1773"/>
        <v>0</v>
      </c>
      <c r="BO192" s="45" t="s">
        <v>219</v>
      </c>
      <c r="BP192" s="9"/>
      <c r="BQ192" s="90">
        <v>0</v>
      </c>
      <c r="BR192" s="90" t="e">
        <f t="shared" si="1775"/>
        <v>#DIV/0!</v>
      </c>
      <c r="BS192" s="90" t="e">
        <f t="shared" si="1776"/>
        <v>#DIV/0!</v>
      </c>
      <c r="BT192" s="93">
        <f t="shared" si="1777"/>
        <v>0</v>
      </c>
      <c r="BU192" s="93">
        <f t="shared" si="1778"/>
        <v>0</v>
      </c>
      <c r="BV192" s="94"/>
      <c r="BW192" s="85"/>
      <c r="BX192" s="85"/>
      <c r="BY192" s="85"/>
      <c r="BZ192" s="85"/>
      <c r="CA192" s="85"/>
      <c r="CB192" s="93">
        <f t="shared" si="1779"/>
        <v>0</v>
      </c>
      <c r="CC192" s="85"/>
      <c r="CD192" s="85"/>
      <c r="CE192" s="85"/>
      <c r="CF192" s="85">
        <f t="shared" si="1780"/>
        <v>0</v>
      </c>
      <c r="CG192" s="85">
        <f t="shared" si="1781"/>
        <v>0</v>
      </c>
      <c r="CH192" s="45" t="s">
        <v>219</v>
      </c>
      <c r="CI192" s="9"/>
      <c r="CJ192" s="96">
        <v>0</v>
      </c>
      <c r="CK192" s="96" t="e">
        <f t="shared" si="1783"/>
        <v>#DIV/0!</v>
      </c>
      <c r="CL192" s="96" t="e">
        <f t="shared" si="1784"/>
        <v>#DIV/0!</v>
      </c>
      <c r="CM192" s="93">
        <f t="shared" si="1785"/>
        <v>0</v>
      </c>
      <c r="CN192" s="93">
        <f t="shared" si="1786"/>
        <v>0</v>
      </c>
      <c r="CO192" s="94"/>
      <c r="CP192" s="85"/>
      <c r="CQ192" s="85"/>
      <c r="CR192" s="85"/>
      <c r="CS192" s="85"/>
      <c r="CT192" s="85"/>
      <c r="CU192" s="93">
        <f t="shared" si="1787"/>
        <v>0</v>
      </c>
      <c r="CV192" s="85"/>
      <c r="CW192" s="85"/>
      <c r="CX192" s="85"/>
      <c r="CY192" s="85">
        <f t="shared" si="1788"/>
        <v>0</v>
      </c>
      <c r="CZ192" s="85">
        <f t="shared" si="1789"/>
        <v>0</v>
      </c>
      <c r="DA192" s="45" t="s">
        <v>219</v>
      </c>
      <c r="DB192" s="9">
        <v>21384</v>
      </c>
      <c r="DC192" s="96">
        <v>0</v>
      </c>
      <c r="DD192" s="96">
        <f t="shared" ref="DD192:DD193" si="1815">ROUND(((CW192-CD192)/DB192/10),2)*-1</f>
        <v>0</v>
      </c>
      <c r="DE192" s="96">
        <f t="shared" si="1792"/>
        <v>0</v>
      </c>
      <c r="DF192" s="93">
        <f t="shared" si="1793"/>
        <v>0</v>
      </c>
      <c r="DG192" s="93">
        <f t="shared" si="1794"/>
        <v>0</v>
      </c>
      <c r="DH192" s="94"/>
      <c r="DI192" s="85"/>
      <c r="DJ192" s="85"/>
      <c r="DK192" s="85"/>
      <c r="DL192" s="85"/>
      <c r="DM192" s="85"/>
      <c r="DN192" s="93">
        <f t="shared" si="1795"/>
        <v>0</v>
      </c>
      <c r="DO192" s="85"/>
      <c r="DP192" s="85"/>
      <c r="DQ192" s="85"/>
      <c r="DR192" s="85">
        <f t="shared" si="1796"/>
        <v>0</v>
      </c>
      <c r="DS192" s="85">
        <f t="shared" si="1797"/>
        <v>0</v>
      </c>
      <c r="DT192" s="45" t="s">
        <v>219</v>
      </c>
      <c r="DU192" s="9"/>
      <c r="DV192" s="96">
        <v>0</v>
      </c>
      <c r="DW192" s="96" t="e">
        <f t="shared" ref="DW192:DW193" si="1816">ROUND(((DP192-CW192)/DU192/10),2)*-1</f>
        <v>#DIV/0!</v>
      </c>
      <c r="DX192" s="96" t="e">
        <f t="shared" si="1800"/>
        <v>#DIV/0!</v>
      </c>
      <c r="DY192" s="93">
        <f t="shared" si="1801"/>
        <v>0</v>
      </c>
      <c r="DZ192" s="93">
        <f t="shared" si="1802"/>
        <v>0</v>
      </c>
      <c r="EA192" s="94"/>
      <c r="EB192" s="85"/>
      <c r="EC192" s="85"/>
      <c r="ED192" s="85"/>
      <c r="EE192" s="85"/>
      <c r="EF192" s="85"/>
      <c r="EG192" s="93">
        <f t="shared" si="1803"/>
        <v>0</v>
      </c>
      <c r="EH192" s="85"/>
      <c r="EI192" s="85"/>
      <c r="EJ192" s="85"/>
      <c r="EK192" s="85">
        <f t="shared" si="1804"/>
        <v>0</v>
      </c>
      <c r="EL192" s="85">
        <f t="shared" si="1805"/>
        <v>0</v>
      </c>
      <c r="EM192" s="45" t="s">
        <v>219</v>
      </c>
      <c r="EN192" s="9"/>
      <c r="EO192" s="96">
        <v>0</v>
      </c>
      <c r="EP192" s="96" t="e">
        <f t="shared" ref="EP192:EP193" si="1817">ROUND(((EI192-DP192)/EN192/10),2)*-1</f>
        <v>#DIV/0!</v>
      </c>
      <c r="EQ192" s="96" t="e">
        <f t="shared" si="1808"/>
        <v>#DIV/0!</v>
      </c>
    </row>
    <row r="193" spans="1:147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3146</v>
      </c>
      <c r="F193" s="2" t="s">
        <v>56</v>
      </c>
      <c r="G193" s="7" t="s">
        <v>95</v>
      </c>
      <c r="H193" s="40">
        <f t="shared" si="1747"/>
        <v>15000</v>
      </c>
      <c r="I193" s="40">
        <f t="shared" si="1748"/>
        <v>0</v>
      </c>
      <c r="J193" s="5"/>
      <c r="K193" s="9"/>
      <c r="L193" s="9"/>
      <c r="M193" s="9"/>
      <c r="N193" s="9"/>
      <c r="O193" s="9"/>
      <c r="P193" s="40">
        <f t="shared" si="1749"/>
        <v>15000</v>
      </c>
      <c r="Q193" s="9"/>
      <c r="R193" s="9">
        <v>15000</v>
      </c>
      <c r="S193" s="9"/>
      <c r="T193" s="68">
        <f t="shared" si="1750"/>
        <v>0</v>
      </c>
      <c r="U193" s="68">
        <f t="shared" si="1751"/>
        <v>-15000</v>
      </c>
      <c r="V193" s="9">
        <f t="shared" si="1752"/>
        <v>0</v>
      </c>
      <c r="W193" s="9">
        <f t="shared" si="1752"/>
        <v>-9750</v>
      </c>
      <c r="X193" s="9">
        <v>50756</v>
      </c>
      <c r="Y193" s="9">
        <v>30694</v>
      </c>
      <c r="Z193" s="73">
        <f t="shared" si="1753"/>
        <v>0</v>
      </c>
      <c r="AA193" s="73">
        <f t="shared" si="1754"/>
        <v>-0.04</v>
      </c>
      <c r="AB193" s="73">
        <f t="shared" si="1755"/>
        <v>-0.04</v>
      </c>
      <c r="AC193" s="73">
        <f t="shared" si="1756"/>
        <v>0</v>
      </c>
      <c r="AD193" s="73">
        <f t="shared" si="1757"/>
        <v>-0.03</v>
      </c>
      <c r="AE193" s="46">
        <f t="shared" si="1758"/>
        <v>-0.03</v>
      </c>
      <c r="AF193" s="40">
        <f t="shared" si="1759"/>
        <v>0</v>
      </c>
      <c r="AG193" s="40">
        <f t="shared" si="1760"/>
        <v>0</v>
      </c>
      <c r="AH193" s="5"/>
      <c r="AI193" s="9"/>
      <c r="AJ193" s="9"/>
      <c r="AK193" s="9"/>
      <c r="AL193" s="9"/>
      <c r="AM193" s="9"/>
      <c r="AN193" s="40">
        <f t="shared" si="1761"/>
        <v>0</v>
      </c>
      <c r="AO193" s="9"/>
      <c r="AP193" s="9"/>
      <c r="AQ193" s="9"/>
      <c r="AR193" s="85">
        <f t="shared" si="1762"/>
        <v>0</v>
      </c>
      <c r="AS193" s="85">
        <f t="shared" si="1763"/>
        <v>9750</v>
      </c>
      <c r="AT193" s="9"/>
      <c r="AU193" s="9"/>
      <c r="AV193" s="90" t="e">
        <f t="shared" si="1764"/>
        <v>#DIV/0!</v>
      </c>
      <c r="AW193" s="90" t="e">
        <f t="shared" si="1765"/>
        <v>#DIV/0!</v>
      </c>
      <c r="AX193" s="90" t="e">
        <f t="shared" si="1766"/>
        <v>#DIV/0!</v>
      </c>
      <c r="AY193" s="92">
        <f t="shared" si="1767"/>
        <v>0</v>
      </c>
      <c r="AZ193" s="92">
        <f t="shared" si="1768"/>
        <v>0</v>
      </c>
      <c r="BA193" s="93">
        <f t="shared" si="1769"/>
        <v>0</v>
      </c>
      <c r="BB193" s="93">
        <f t="shared" si="1770"/>
        <v>0</v>
      </c>
      <c r="BC193" s="94"/>
      <c r="BD193" s="85"/>
      <c r="BE193" s="85"/>
      <c r="BF193" s="85"/>
      <c r="BG193" s="85"/>
      <c r="BH193" s="85"/>
      <c r="BI193" s="93">
        <f t="shared" si="1771"/>
        <v>0</v>
      </c>
      <c r="BJ193" s="85"/>
      <c r="BK193" s="85"/>
      <c r="BL193" s="85"/>
      <c r="BM193" s="85">
        <f t="shared" si="1772"/>
        <v>0</v>
      </c>
      <c r="BN193" s="85">
        <f t="shared" si="1773"/>
        <v>0</v>
      </c>
      <c r="BO193" s="9"/>
      <c r="BP193" s="9"/>
      <c r="BQ193" s="90" t="e">
        <f t="shared" si="1774"/>
        <v>#DIV/0!</v>
      </c>
      <c r="BR193" s="90" t="e">
        <f t="shared" si="1775"/>
        <v>#DIV/0!</v>
      </c>
      <c r="BS193" s="90" t="e">
        <f t="shared" si="1776"/>
        <v>#DIV/0!</v>
      </c>
      <c r="BT193" s="93">
        <f t="shared" si="1777"/>
        <v>0</v>
      </c>
      <c r="BU193" s="93">
        <f t="shared" si="1778"/>
        <v>0</v>
      </c>
      <c r="BV193" s="94"/>
      <c r="BW193" s="85"/>
      <c r="BX193" s="85"/>
      <c r="BY193" s="85"/>
      <c r="BZ193" s="85"/>
      <c r="CA193" s="85"/>
      <c r="CB193" s="93">
        <f t="shared" si="1779"/>
        <v>0</v>
      </c>
      <c r="CC193" s="85"/>
      <c r="CD193" s="85"/>
      <c r="CE193" s="85"/>
      <c r="CF193" s="85">
        <f t="shared" si="1780"/>
        <v>0</v>
      </c>
      <c r="CG193" s="85">
        <f t="shared" si="1781"/>
        <v>0</v>
      </c>
      <c r="CH193" s="9"/>
      <c r="CI193" s="9"/>
      <c r="CJ193" s="96" t="e">
        <f t="shared" si="1782"/>
        <v>#DIV/0!</v>
      </c>
      <c r="CK193" s="96" t="e">
        <f t="shared" si="1783"/>
        <v>#DIV/0!</v>
      </c>
      <c r="CL193" s="96" t="e">
        <f t="shared" si="1784"/>
        <v>#DIV/0!</v>
      </c>
      <c r="CM193" s="93">
        <f t="shared" si="1785"/>
        <v>0</v>
      </c>
      <c r="CN193" s="93">
        <f t="shared" si="1786"/>
        <v>0</v>
      </c>
      <c r="CO193" s="94"/>
      <c r="CP193" s="85"/>
      <c r="CQ193" s="85"/>
      <c r="CR193" s="85"/>
      <c r="CS193" s="85"/>
      <c r="CT193" s="85"/>
      <c r="CU193" s="93">
        <f t="shared" si="1787"/>
        <v>0</v>
      </c>
      <c r="CV193" s="85"/>
      <c r="CW193" s="85"/>
      <c r="CX193" s="85"/>
      <c r="CY193" s="85">
        <f t="shared" si="1788"/>
        <v>0</v>
      </c>
      <c r="CZ193" s="85">
        <f t="shared" si="1789"/>
        <v>0</v>
      </c>
      <c r="DA193" s="9">
        <v>51792</v>
      </c>
      <c r="DB193" s="9">
        <v>31320</v>
      </c>
      <c r="DC193" s="96">
        <f t="shared" ref="DC193" si="1818">ROUND(((CR193+CS193)-(BY193+BZ193))/DA193/10,2)*-1</f>
        <v>0</v>
      </c>
      <c r="DD193" s="96">
        <f t="shared" si="1815"/>
        <v>0</v>
      </c>
      <c r="DE193" s="96">
        <f t="shared" si="1792"/>
        <v>0</v>
      </c>
      <c r="DF193" s="93">
        <f t="shared" si="1793"/>
        <v>0</v>
      </c>
      <c r="DG193" s="93">
        <f t="shared" si="1794"/>
        <v>0</v>
      </c>
      <c r="DH193" s="94"/>
      <c r="DI193" s="85"/>
      <c r="DJ193" s="85"/>
      <c r="DK193" s="85"/>
      <c r="DL193" s="85"/>
      <c r="DM193" s="85"/>
      <c r="DN193" s="93">
        <f t="shared" si="1795"/>
        <v>0</v>
      </c>
      <c r="DO193" s="85"/>
      <c r="DP193" s="85"/>
      <c r="DQ193" s="85"/>
      <c r="DR193" s="85">
        <f t="shared" si="1796"/>
        <v>0</v>
      </c>
      <c r="DS193" s="85">
        <f t="shared" si="1797"/>
        <v>0</v>
      </c>
      <c r="DT193" s="9"/>
      <c r="DU193" s="9"/>
      <c r="DV193" s="96" t="e">
        <f t="shared" ref="DV193" si="1819">ROUND(((DK193+DL193)-(CR193+CS193))/DT193/10,2)*-1</f>
        <v>#DIV/0!</v>
      </c>
      <c r="DW193" s="96" t="e">
        <f t="shared" si="1816"/>
        <v>#DIV/0!</v>
      </c>
      <c r="DX193" s="96" t="e">
        <f t="shared" si="1800"/>
        <v>#DIV/0!</v>
      </c>
      <c r="DY193" s="93">
        <f t="shared" si="1801"/>
        <v>0</v>
      </c>
      <c r="DZ193" s="93">
        <f t="shared" si="1802"/>
        <v>0</v>
      </c>
      <c r="EA193" s="94"/>
      <c r="EB193" s="85"/>
      <c r="EC193" s="85"/>
      <c r="ED193" s="85"/>
      <c r="EE193" s="85"/>
      <c r="EF193" s="85"/>
      <c r="EG193" s="93">
        <f t="shared" si="1803"/>
        <v>0</v>
      </c>
      <c r="EH193" s="85"/>
      <c r="EI193" s="85"/>
      <c r="EJ193" s="85"/>
      <c r="EK193" s="85">
        <f t="shared" si="1804"/>
        <v>0</v>
      </c>
      <c r="EL193" s="85">
        <f t="shared" si="1805"/>
        <v>0</v>
      </c>
      <c r="EM193" s="9"/>
      <c r="EN193" s="9"/>
      <c r="EO193" s="96" t="e">
        <f t="shared" ref="EO193" si="1820">ROUND(((ED193+EE193)-(DK193+DL193))/EM193/10,2)*-1</f>
        <v>#DIV/0!</v>
      </c>
      <c r="EP193" s="96" t="e">
        <f t="shared" si="1817"/>
        <v>#DIV/0!</v>
      </c>
      <c r="EQ193" s="96" t="e">
        <f t="shared" si="1808"/>
        <v>#DIV/0!</v>
      </c>
    </row>
    <row r="194" spans="1:147" x14ac:dyDescent="0.25">
      <c r="A194" s="29"/>
      <c r="B194" s="30"/>
      <c r="C194" s="31"/>
      <c r="D194" s="32" t="s">
        <v>180</v>
      </c>
      <c r="E194" s="30"/>
      <c r="F194" s="30"/>
      <c r="G194" s="31"/>
      <c r="H194" s="33">
        <f t="shared" ref="H194:AE194" si="1821">SUBTOTAL(9,H186:H193)</f>
        <v>70000</v>
      </c>
      <c r="I194" s="33">
        <f t="shared" si="1821"/>
        <v>20000</v>
      </c>
      <c r="J194" s="33">
        <f t="shared" si="1821"/>
        <v>0</v>
      </c>
      <c r="K194" s="33">
        <f t="shared" si="1821"/>
        <v>0</v>
      </c>
      <c r="L194" s="33">
        <f t="shared" si="1821"/>
        <v>0</v>
      </c>
      <c r="M194" s="33">
        <f t="shared" si="1821"/>
        <v>20000</v>
      </c>
      <c r="N194" s="33">
        <f t="shared" si="1821"/>
        <v>0</v>
      </c>
      <c r="O194" s="33">
        <f t="shared" si="1821"/>
        <v>0</v>
      </c>
      <c r="P194" s="33">
        <f t="shared" si="1821"/>
        <v>50000</v>
      </c>
      <c r="Q194" s="33">
        <f t="shared" si="1821"/>
        <v>0</v>
      </c>
      <c r="R194" s="33">
        <f t="shared" si="1821"/>
        <v>50000</v>
      </c>
      <c r="S194" s="33">
        <f t="shared" si="1821"/>
        <v>0</v>
      </c>
      <c r="T194" s="33">
        <f t="shared" si="1821"/>
        <v>-20000</v>
      </c>
      <c r="U194" s="33">
        <f t="shared" si="1821"/>
        <v>-50000</v>
      </c>
      <c r="V194" s="33">
        <f t="shared" si="1821"/>
        <v>-13000</v>
      </c>
      <c r="W194" s="33">
        <f t="shared" si="1821"/>
        <v>-32500</v>
      </c>
      <c r="X194" s="33">
        <f t="shared" si="1821"/>
        <v>176792</v>
      </c>
      <c r="Y194" s="33">
        <f t="shared" si="1821"/>
        <v>156292</v>
      </c>
      <c r="Z194" s="47">
        <f t="shared" si="1821"/>
        <v>-0.03</v>
      </c>
      <c r="AA194" s="47">
        <f t="shared" si="1821"/>
        <v>-0.15</v>
      </c>
      <c r="AB194" s="47">
        <f t="shared" si="1821"/>
        <v>-0.18000000000000002</v>
      </c>
      <c r="AC194" s="47">
        <f t="shared" si="1821"/>
        <v>-0.02</v>
      </c>
      <c r="AD194" s="47">
        <f t="shared" si="1821"/>
        <v>-0.1</v>
      </c>
      <c r="AE194" s="47">
        <f t="shared" si="1821"/>
        <v>-0.12</v>
      </c>
      <c r="AF194" s="33">
        <f t="shared" ref="AF194:AX194" si="1822">SUBTOTAL(9,AF186:AF193)</f>
        <v>0</v>
      </c>
      <c r="AG194" s="33">
        <f t="shared" si="1822"/>
        <v>0</v>
      </c>
      <c r="AH194" s="33">
        <f t="shared" si="1822"/>
        <v>0</v>
      </c>
      <c r="AI194" s="33">
        <f t="shared" si="1822"/>
        <v>0</v>
      </c>
      <c r="AJ194" s="33">
        <f t="shared" si="1822"/>
        <v>0</v>
      </c>
      <c r="AK194" s="33">
        <f t="shared" si="1822"/>
        <v>0</v>
      </c>
      <c r="AL194" s="33">
        <f t="shared" si="1822"/>
        <v>0</v>
      </c>
      <c r="AM194" s="33">
        <f t="shared" si="1822"/>
        <v>0</v>
      </c>
      <c r="AN194" s="33">
        <f t="shared" si="1822"/>
        <v>0</v>
      </c>
      <c r="AO194" s="33">
        <f t="shared" si="1822"/>
        <v>0</v>
      </c>
      <c r="AP194" s="33">
        <f t="shared" si="1822"/>
        <v>0</v>
      </c>
      <c r="AQ194" s="33">
        <f t="shared" si="1822"/>
        <v>0</v>
      </c>
      <c r="AR194" s="33">
        <f t="shared" si="1822"/>
        <v>13000</v>
      </c>
      <c r="AS194" s="33">
        <f t="shared" si="1822"/>
        <v>32500</v>
      </c>
      <c r="AT194" s="33">
        <f t="shared" si="1822"/>
        <v>0</v>
      </c>
      <c r="AU194" s="33">
        <f t="shared" si="1822"/>
        <v>0</v>
      </c>
      <c r="AV194" s="47" t="e">
        <f t="shared" si="1822"/>
        <v>#DIV/0!</v>
      </c>
      <c r="AW194" s="47" t="e">
        <f t="shared" si="1822"/>
        <v>#DIV/0!</v>
      </c>
      <c r="AX194" s="47" t="e">
        <f t="shared" si="1822"/>
        <v>#DIV/0!</v>
      </c>
      <c r="AY194"/>
      <c r="AZ194"/>
      <c r="BA194" s="33">
        <f t="shared" ref="BA194:BS194" si="1823">SUBTOTAL(9,BA186:BA193)</f>
        <v>0</v>
      </c>
      <c r="BB194" s="33">
        <f t="shared" si="1823"/>
        <v>0</v>
      </c>
      <c r="BC194" s="33">
        <f t="shared" si="1823"/>
        <v>0</v>
      </c>
      <c r="BD194" s="33">
        <f t="shared" si="1823"/>
        <v>0</v>
      </c>
      <c r="BE194" s="33">
        <f t="shared" si="1823"/>
        <v>0</v>
      </c>
      <c r="BF194" s="33">
        <f t="shared" si="1823"/>
        <v>0</v>
      </c>
      <c r="BG194" s="33">
        <f t="shared" si="1823"/>
        <v>0</v>
      </c>
      <c r="BH194" s="33">
        <f t="shared" si="1823"/>
        <v>0</v>
      </c>
      <c r="BI194" s="33">
        <f t="shared" si="1823"/>
        <v>0</v>
      </c>
      <c r="BJ194" s="33">
        <f t="shared" si="1823"/>
        <v>0</v>
      </c>
      <c r="BK194" s="33">
        <f t="shared" si="1823"/>
        <v>0</v>
      </c>
      <c r="BL194" s="33">
        <f t="shared" si="1823"/>
        <v>0</v>
      </c>
      <c r="BM194" s="33">
        <f t="shared" si="1823"/>
        <v>0</v>
      </c>
      <c r="BN194" s="33">
        <f t="shared" si="1823"/>
        <v>0</v>
      </c>
      <c r="BO194" s="33">
        <f t="shared" si="1823"/>
        <v>0</v>
      </c>
      <c r="BP194" s="33">
        <f t="shared" si="1823"/>
        <v>0</v>
      </c>
      <c r="BQ194" s="47" t="e">
        <f t="shared" si="1823"/>
        <v>#DIV/0!</v>
      </c>
      <c r="BR194" s="47" t="e">
        <f t="shared" si="1823"/>
        <v>#DIV/0!</v>
      </c>
      <c r="BS194" s="47" t="e">
        <f t="shared" si="1823"/>
        <v>#DIV/0!</v>
      </c>
      <c r="BT194" s="33">
        <f t="shared" ref="BT194:CL194" si="1824">SUBTOTAL(9,BT186:BT193)</f>
        <v>0</v>
      </c>
      <c r="BU194" s="33">
        <f t="shared" si="1824"/>
        <v>0</v>
      </c>
      <c r="BV194" s="33">
        <f t="shared" si="1824"/>
        <v>0</v>
      </c>
      <c r="BW194" s="33">
        <f t="shared" si="1824"/>
        <v>0</v>
      </c>
      <c r="BX194" s="33">
        <f t="shared" si="1824"/>
        <v>0</v>
      </c>
      <c r="BY194" s="33">
        <f t="shared" si="1824"/>
        <v>0</v>
      </c>
      <c r="BZ194" s="33">
        <f t="shared" si="1824"/>
        <v>0</v>
      </c>
      <c r="CA194" s="33">
        <f t="shared" si="1824"/>
        <v>0</v>
      </c>
      <c r="CB194" s="33">
        <f t="shared" si="1824"/>
        <v>0</v>
      </c>
      <c r="CC194" s="33">
        <f t="shared" si="1824"/>
        <v>0</v>
      </c>
      <c r="CD194" s="33">
        <f t="shared" si="1824"/>
        <v>0</v>
      </c>
      <c r="CE194" s="33">
        <f t="shared" si="1824"/>
        <v>0</v>
      </c>
      <c r="CF194" s="33">
        <f t="shared" si="1824"/>
        <v>0</v>
      </c>
      <c r="CG194" s="33">
        <f t="shared" si="1824"/>
        <v>0</v>
      </c>
      <c r="CH194" s="33">
        <f t="shared" si="1824"/>
        <v>0</v>
      </c>
      <c r="CI194" s="33">
        <f t="shared" si="1824"/>
        <v>0</v>
      </c>
      <c r="CJ194" s="60" t="e">
        <f t="shared" si="1824"/>
        <v>#DIV/0!</v>
      </c>
      <c r="CK194" s="60" t="e">
        <f t="shared" si="1824"/>
        <v>#DIV/0!</v>
      </c>
      <c r="CL194" s="60" t="e">
        <f t="shared" si="1824"/>
        <v>#DIV/0!</v>
      </c>
      <c r="CM194" s="33">
        <f t="shared" ref="CM194:DE194" si="1825">SUBTOTAL(9,CM186:CM193)</f>
        <v>0</v>
      </c>
      <c r="CN194" s="33">
        <f t="shared" si="1825"/>
        <v>0</v>
      </c>
      <c r="CO194" s="33">
        <f t="shared" si="1825"/>
        <v>0</v>
      </c>
      <c r="CP194" s="33">
        <f t="shared" si="1825"/>
        <v>0</v>
      </c>
      <c r="CQ194" s="33">
        <f t="shared" si="1825"/>
        <v>0</v>
      </c>
      <c r="CR194" s="33">
        <f t="shared" si="1825"/>
        <v>0</v>
      </c>
      <c r="CS194" s="33">
        <f t="shared" si="1825"/>
        <v>0</v>
      </c>
      <c r="CT194" s="33">
        <f t="shared" si="1825"/>
        <v>0</v>
      </c>
      <c r="CU194" s="33">
        <f t="shared" si="1825"/>
        <v>0</v>
      </c>
      <c r="CV194" s="33">
        <f t="shared" si="1825"/>
        <v>0</v>
      </c>
      <c r="CW194" s="33">
        <f t="shared" si="1825"/>
        <v>0</v>
      </c>
      <c r="CX194" s="33">
        <f t="shared" si="1825"/>
        <v>0</v>
      </c>
      <c r="CY194" s="33">
        <f t="shared" si="1825"/>
        <v>0</v>
      </c>
      <c r="CZ194" s="33">
        <f t="shared" si="1825"/>
        <v>0</v>
      </c>
      <c r="DA194" s="33">
        <f t="shared" si="1825"/>
        <v>196865</v>
      </c>
      <c r="DB194" s="33">
        <f t="shared" si="1825"/>
        <v>148324</v>
      </c>
      <c r="DC194" s="60">
        <f t="shared" si="1825"/>
        <v>0</v>
      </c>
      <c r="DD194" s="60">
        <f t="shared" si="1825"/>
        <v>0</v>
      </c>
      <c r="DE194" s="60">
        <f t="shared" si="1825"/>
        <v>0</v>
      </c>
      <c r="DF194" s="33">
        <f t="shared" ref="DF194:DX194" si="1826">SUBTOTAL(9,DF186:DF193)</f>
        <v>0</v>
      </c>
      <c r="DG194" s="33">
        <f t="shared" si="1826"/>
        <v>0</v>
      </c>
      <c r="DH194" s="33">
        <f t="shared" si="1826"/>
        <v>0</v>
      </c>
      <c r="DI194" s="33">
        <f t="shared" si="1826"/>
        <v>0</v>
      </c>
      <c r="DJ194" s="33">
        <f t="shared" si="1826"/>
        <v>0</v>
      </c>
      <c r="DK194" s="33">
        <f t="shared" si="1826"/>
        <v>0</v>
      </c>
      <c r="DL194" s="33">
        <f t="shared" si="1826"/>
        <v>0</v>
      </c>
      <c r="DM194" s="33">
        <f t="shared" si="1826"/>
        <v>0</v>
      </c>
      <c r="DN194" s="33">
        <f t="shared" si="1826"/>
        <v>0</v>
      </c>
      <c r="DO194" s="33">
        <f t="shared" si="1826"/>
        <v>0</v>
      </c>
      <c r="DP194" s="33">
        <f t="shared" si="1826"/>
        <v>0</v>
      </c>
      <c r="DQ194" s="33">
        <f t="shared" si="1826"/>
        <v>0</v>
      </c>
      <c r="DR194" s="33">
        <f t="shared" si="1826"/>
        <v>0</v>
      </c>
      <c r="DS194" s="33">
        <f t="shared" si="1826"/>
        <v>0</v>
      </c>
      <c r="DT194" s="33">
        <f t="shared" si="1826"/>
        <v>0</v>
      </c>
      <c r="DU194" s="33">
        <f t="shared" si="1826"/>
        <v>0</v>
      </c>
      <c r="DV194" s="60" t="e">
        <f t="shared" si="1826"/>
        <v>#DIV/0!</v>
      </c>
      <c r="DW194" s="60" t="e">
        <f t="shared" si="1826"/>
        <v>#DIV/0!</v>
      </c>
      <c r="DX194" s="60" t="e">
        <f t="shared" si="1826"/>
        <v>#DIV/0!</v>
      </c>
      <c r="DY194" s="33">
        <f t="shared" ref="DY194:EQ194" si="1827">SUBTOTAL(9,DY186:DY193)</f>
        <v>0</v>
      </c>
      <c r="DZ194" s="33">
        <f t="shared" si="1827"/>
        <v>0</v>
      </c>
      <c r="EA194" s="33">
        <f t="shared" si="1827"/>
        <v>0</v>
      </c>
      <c r="EB194" s="33">
        <f t="shared" si="1827"/>
        <v>0</v>
      </c>
      <c r="EC194" s="33">
        <f t="shared" si="1827"/>
        <v>0</v>
      </c>
      <c r="ED194" s="33">
        <f t="shared" si="1827"/>
        <v>0</v>
      </c>
      <c r="EE194" s="33">
        <f t="shared" si="1827"/>
        <v>0</v>
      </c>
      <c r="EF194" s="33">
        <f t="shared" si="1827"/>
        <v>0</v>
      </c>
      <c r="EG194" s="33">
        <f t="shared" si="1827"/>
        <v>0</v>
      </c>
      <c r="EH194" s="33">
        <f t="shared" si="1827"/>
        <v>0</v>
      </c>
      <c r="EI194" s="33">
        <f t="shared" si="1827"/>
        <v>0</v>
      </c>
      <c r="EJ194" s="33">
        <f t="shared" si="1827"/>
        <v>0</v>
      </c>
      <c r="EK194" s="33">
        <f t="shared" si="1827"/>
        <v>0</v>
      </c>
      <c r="EL194" s="33">
        <f t="shared" si="1827"/>
        <v>0</v>
      </c>
      <c r="EM194" s="33">
        <f t="shared" si="1827"/>
        <v>0</v>
      </c>
      <c r="EN194" s="33">
        <f t="shared" si="1827"/>
        <v>0</v>
      </c>
      <c r="EO194" s="60" t="e">
        <f t="shared" si="1827"/>
        <v>#DIV/0!</v>
      </c>
      <c r="EP194" s="60" t="e">
        <f t="shared" si="1827"/>
        <v>#DIV/0!</v>
      </c>
      <c r="EQ194" s="60" t="e">
        <f t="shared" si="1827"/>
        <v>#DIV/0!</v>
      </c>
    </row>
    <row r="195" spans="1:147" x14ac:dyDescent="0.25">
      <c r="A195" s="25">
        <v>1459</v>
      </c>
      <c r="B195" s="6">
        <v>600023133</v>
      </c>
      <c r="C195" s="26">
        <v>70842922</v>
      </c>
      <c r="D195" s="27" t="s">
        <v>58</v>
      </c>
      <c r="E195" s="6">
        <v>3112</v>
      </c>
      <c r="F195" s="6" t="s">
        <v>71</v>
      </c>
      <c r="G195" s="6" t="s">
        <v>19</v>
      </c>
      <c r="H195" s="40">
        <f>I195+P195</f>
        <v>0</v>
      </c>
      <c r="I195" s="40">
        <f>K195+L195+M195+N195+O195</f>
        <v>0</v>
      </c>
      <c r="J195" s="5"/>
      <c r="K195" s="9"/>
      <c r="L195" s="9"/>
      <c r="M195" s="9"/>
      <c r="N195" s="9"/>
      <c r="O195" s="9"/>
      <c r="P195" s="40">
        <f>Q195+R195+S195</f>
        <v>0</v>
      </c>
      <c r="Q195" s="9"/>
      <c r="R195" s="9"/>
      <c r="S195" s="9"/>
      <c r="T195" s="68">
        <f>(L195+M195+N195)*-1</f>
        <v>0</v>
      </c>
      <c r="U195" s="68">
        <f>(Q195+R195)*-1</f>
        <v>0</v>
      </c>
      <c r="V195" s="9">
        <f t="shared" ref="V195:W197" si="1828">ROUND(T195*0.65,0)</f>
        <v>0</v>
      </c>
      <c r="W195" s="9">
        <f t="shared" si="1828"/>
        <v>0</v>
      </c>
      <c r="X195" s="9">
        <v>45369</v>
      </c>
      <c r="Y195" s="9">
        <v>23310</v>
      </c>
      <c r="Z195" s="73">
        <f t="shared" ref="Z195:Z197" si="1829">IF(T195=0,0,ROUND((T195+L195)/X195/12,2))</f>
        <v>0</v>
      </c>
      <c r="AA195" s="73">
        <f t="shared" ref="AA195:AA197" si="1830">IF(U195=0,0,ROUND((U195+Q195)/Y195/12,2))</f>
        <v>0</v>
      </c>
      <c r="AB195" s="73">
        <f>Z195+AA195</f>
        <v>0</v>
      </c>
      <c r="AC195" s="73">
        <f t="shared" ref="AC195:AC197" si="1831">ROUND(Z195*0.65,2)</f>
        <v>0</v>
      </c>
      <c r="AD195" s="73">
        <f t="shared" ref="AD195:AD197" si="1832">ROUND(AA195*0.65,2)</f>
        <v>0</v>
      </c>
      <c r="AE195" s="46">
        <f>AC195+AD195</f>
        <v>0</v>
      </c>
      <c r="AF195" s="40">
        <f>AG195+AN195</f>
        <v>0</v>
      </c>
      <c r="AG195" s="40">
        <f>AI195+AJ195+AK195+AL195+AM195</f>
        <v>0</v>
      </c>
      <c r="AH195" s="5"/>
      <c r="AI195" s="9"/>
      <c r="AJ195" s="9"/>
      <c r="AK195" s="9"/>
      <c r="AL195" s="9"/>
      <c r="AM195" s="9"/>
      <c r="AN195" s="40">
        <f>AO195+AP195+AQ195</f>
        <v>0</v>
      </c>
      <c r="AO195" s="9"/>
      <c r="AP195" s="9"/>
      <c r="AQ195" s="9"/>
      <c r="AR195" s="85">
        <f>((AL195+AK195+AJ195)-((V195)*-1))*-1</f>
        <v>0</v>
      </c>
      <c r="AS195" s="85">
        <f>((AO195+AP195)-((W195)*-1))*-1</f>
        <v>0</v>
      </c>
      <c r="AT195" s="9"/>
      <c r="AU195" s="9"/>
      <c r="AV195" s="90" t="e">
        <f t="shared" ref="AV195:AV196" si="1833">ROUND((AY195/AT195/10)+(AC195),2)*-1</f>
        <v>#DIV/0!</v>
      </c>
      <c r="AW195" s="90" t="e">
        <f t="shared" ref="AW195:AW196" si="1834">ROUND((AZ195/AU195/10)+AD195,2)*-1</f>
        <v>#DIV/0!</v>
      </c>
      <c r="AX195" s="90" t="e">
        <f>AV195+AW195</f>
        <v>#DIV/0!</v>
      </c>
      <c r="AY195" s="92">
        <f t="shared" ref="AY195:AY197" si="1835">AK195+AL195</f>
        <v>0</v>
      </c>
      <c r="AZ195" s="92">
        <f t="shared" ref="AZ195:AZ197" si="1836">AP195</f>
        <v>0</v>
      </c>
      <c r="BA195" s="93">
        <f>BB195+BI195</f>
        <v>0</v>
      </c>
      <c r="BB195" s="93">
        <f>BD195+BE195+BF195+BG195+BH195</f>
        <v>0</v>
      </c>
      <c r="BC195" s="94"/>
      <c r="BD195" s="85"/>
      <c r="BE195" s="85"/>
      <c r="BF195" s="85"/>
      <c r="BG195" s="85"/>
      <c r="BH195" s="85"/>
      <c r="BI195" s="93">
        <f>BJ195+BK195+BL195</f>
        <v>0</v>
      </c>
      <c r="BJ195" s="85"/>
      <c r="BK195" s="85"/>
      <c r="BL195" s="85"/>
      <c r="BM195" s="85">
        <f t="shared" ref="BM195:BM197" si="1837">(BE195+BF195+BG195)-(AJ195+AK195+AL195)</f>
        <v>0</v>
      </c>
      <c r="BN195" s="85">
        <f t="shared" ref="BN195:BN197" si="1838">(BJ195+BK195)-(AO195+AP195)</f>
        <v>0</v>
      </c>
      <c r="BO195" s="9"/>
      <c r="BP195" s="9"/>
      <c r="BQ195" s="90" t="e">
        <f t="shared" ref="BQ195:BQ196" si="1839">ROUND(((BF195+BG195)-(AK195+AL195))/BO195/10,2)*-1</f>
        <v>#DIV/0!</v>
      </c>
      <c r="BR195" s="90" t="e">
        <f t="shared" ref="BR195:BR196" si="1840">ROUND(((BK195-AP195)/BP195/10),2)*-1</f>
        <v>#DIV/0!</v>
      </c>
      <c r="BS195" s="90" t="e">
        <f>BQ195+BR195</f>
        <v>#DIV/0!</v>
      </c>
      <c r="BT195" s="93">
        <f>BU195+CB195</f>
        <v>0</v>
      </c>
      <c r="BU195" s="93">
        <f>BW195+BX195+BY195+BZ195+CA195</f>
        <v>0</v>
      </c>
      <c r="BV195" s="94"/>
      <c r="BW195" s="85"/>
      <c r="BX195" s="85"/>
      <c r="BY195" s="85"/>
      <c r="BZ195" s="85"/>
      <c r="CA195" s="85"/>
      <c r="CB195" s="93">
        <f>CC195+CD195+CE195</f>
        <v>0</v>
      </c>
      <c r="CC195" s="85"/>
      <c r="CD195" s="85"/>
      <c r="CE195" s="85"/>
      <c r="CF195" s="85">
        <f t="shared" ref="CF195:CF197" si="1841">(BX195+BY195+BZ195)-(BE195+BF195+BG195)</f>
        <v>0</v>
      </c>
      <c r="CG195" s="85">
        <f t="shared" ref="CG195:CG197" si="1842">(CC195+CD195)-(BJ195+BK195)</f>
        <v>0</v>
      </c>
      <c r="CH195" s="9"/>
      <c r="CI195" s="9"/>
      <c r="CJ195" s="96" t="e">
        <f t="shared" ref="CJ195:CJ196" si="1843">ROUND(((BY195+BZ195)-(BF195+BG195))/CH195/10,2)*-1</f>
        <v>#DIV/0!</v>
      </c>
      <c r="CK195" s="96" t="e">
        <f t="shared" ref="CK195:CK196" si="1844">ROUND(((CD195-BK195)/CI195/10),2)*-1</f>
        <v>#DIV/0!</v>
      </c>
      <c r="CL195" s="96" t="e">
        <f>CJ195+CK195</f>
        <v>#DIV/0!</v>
      </c>
      <c r="CM195" s="93">
        <f>CN195+CU195</f>
        <v>0</v>
      </c>
      <c r="CN195" s="93">
        <f>CP195+CQ195+CR195+CS195+CT195</f>
        <v>0</v>
      </c>
      <c r="CO195" s="94"/>
      <c r="CP195" s="85"/>
      <c r="CQ195" s="85"/>
      <c r="CR195" s="85"/>
      <c r="CS195" s="85"/>
      <c r="CT195" s="85"/>
      <c r="CU195" s="93">
        <f>CV195+CW195+CX195</f>
        <v>0</v>
      </c>
      <c r="CV195" s="85"/>
      <c r="CW195" s="85"/>
      <c r="CX195" s="85"/>
      <c r="CY195" s="85">
        <f t="shared" ref="CY195:CY197" si="1845">(CQ195+CR195+CS195)-(BX195+BY195+BZ195)</f>
        <v>0</v>
      </c>
      <c r="CZ195" s="85">
        <f t="shared" ref="CZ195:CZ197" si="1846">(CV195+CW195)-(CC195+CD195)</f>
        <v>0</v>
      </c>
      <c r="DA195" s="9">
        <v>42546.490466608309</v>
      </c>
      <c r="DB195" s="9">
        <v>20190</v>
      </c>
      <c r="DC195" s="96">
        <f t="shared" ref="DC195:DC196" si="1847">ROUND(((CR195+CS195)-(BY195+BZ195))/DA195/10,2)*-1</f>
        <v>0</v>
      </c>
      <c r="DD195" s="96">
        <f t="shared" ref="DD195:DD196" si="1848">ROUND(((CW195-CD195)/DB195/10),2)*-1</f>
        <v>0</v>
      </c>
      <c r="DE195" s="96">
        <f>DC195+DD195</f>
        <v>0</v>
      </c>
      <c r="DF195" s="93">
        <f>DG195+DN195</f>
        <v>0</v>
      </c>
      <c r="DG195" s="93">
        <f>DI195+DJ195+DK195+DL195+DM195</f>
        <v>0</v>
      </c>
      <c r="DH195" s="94"/>
      <c r="DI195" s="85"/>
      <c r="DJ195" s="85"/>
      <c r="DK195" s="85"/>
      <c r="DL195" s="85"/>
      <c r="DM195" s="85"/>
      <c r="DN195" s="93">
        <f>DO195+DP195+DQ195</f>
        <v>0</v>
      </c>
      <c r="DO195" s="85"/>
      <c r="DP195" s="85"/>
      <c r="DQ195" s="85"/>
      <c r="DR195" s="85">
        <f t="shared" ref="DR195:DR197" si="1849">(DJ195+DK195+DL195)-(CQ195+CR195+CS195)</f>
        <v>0</v>
      </c>
      <c r="DS195" s="85">
        <f t="shared" ref="DS195:DS197" si="1850">(DO195+DP195)-(CV195+CW195)</f>
        <v>0</v>
      </c>
      <c r="DT195" s="9"/>
      <c r="DU195" s="9"/>
      <c r="DV195" s="96" t="e">
        <f t="shared" ref="DV195:DV196" si="1851">ROUND(((DK195+DL195)-(CR195+CS195))/DT195/10,2)*-1</f>
        <v>#DIV/0!</v>
      </c>
      <c r="DW195" s="96" t="e">
        <f t="shared" ref="DW195:DW196" si="1852">ROUND(((DP195-CW195)/DU195/10),2)*-1</f>
        <v>#DIV/0!</v>
      </c>
      <c r="DX195" s="96" t="e">
        <f>DV195+DW195</f>
        <v>#DIV/0!</v>
      </c>
      <c r="DY195" s="93">
        <f>DZ195+EG195</f>
        <v>0</v>
      </c>
      <c r="DZ195" s="93">
        <f>EB195+EC195+ED195+EE195+EF195</f>
        <v>0</v>
      </c>
      <c r="EA195" s="94"/>
      <c r="EB195" s="85"/>
      <c r="EC195" s="85"/>
      <c r="ED195" s="85"/>
      <c r="EE195" s="85"/>
      <c r="EF195" s="85"/>
      <c r="EG195" s="93">
        <f>EH195+EI195+EJ195</f>
        <v>0</v>
      </c>
      <c r="EH195" s="85"/>
      <c r="EI195" s="85"/>
      <c r="EJ195" s="85"/>
      <c r="EK195" s="85">
        <f t="shared" ref="EK195:EK197" si="1853">(EC195+ED195+EE195)-(DJ195+DK195+DL195)</f>
        <v>0</v>
      </c>
      <c r="EL195" s="85">
        <f t="shared" ref="EL195:EL197" si="1854">(EH195+EI195)-(DO195+DP195)</f>
        <v>0</v>
      </c>
      <c r="EM195" s="9"/>
      <c r="EN195" s="9"/>
      <c r="EO195" s="96" t="e">
        <f t="shared" ref="EO195:EO196" si="1855">ROUND(((ED195+EE195)-(DK195+DL195))/EM195/10,2)*-1</f>
        <v>#DIV/0!</v>
      </c>
      <c r="EP195" s="96" t="e">
        <f t="shared" ref="EP195:EP196" si="1856">ROUND(((EI195-DP195)/EN195/10),2)*-1</f>
        <v>#DIV/0!</v>
      </c>
      <c r="EQ195" s="96" t="e">
        <f>EO195+EP195</f>
        <v>#DIV/0!</v>
      </c>
    </row>
    <row r="196" spans="1:147" x14ac:dyDescent="0.25">
      <c r="A196" s="5">
        <v>1459</v>
      </c>
      <c r="B196" s="2">
        <v>600023133</v>
      </c>
      <c r="C196" s="7">
        <v>70842922</v>
      </c>
      <c r="D196" s="8" t="s">
        <v>58</v>
      </c>
      <c r="E196" s="2">
        <v>3114</v>
      </c>
      <c r="F196" s="2" t="s">
        <v>73</v>
      </c>
      <c r="G196" s="2" t="s">
        <v>19</v>
      </c>
      <c r="H196" s="40">
        <f>I196+P196</f>
        <v>0</v>
      </c>
      <c r="I196" s="40">
        <f>K196+L196+M196+N196+O196</f>
        <v>0</v>
      </c>
      <c r="J196" s="5"/>
      <c r="K196" s="9"/>
      <c r="L196" s="9"/>
      <c r="M196" s="9"/>
      <c r="N196" s="9"/>
      <c r="O196" s="9"/>
      <c r="P196" s="40">
        <f>Q196+R196+S196</f>
        <v>0</v>
      </c>
      <c r="Q196" s="9"/>
      <c r="R196" s="9"/>
      <c r="S196" s="9"/>
      <c r="T196" s="68">
        <f>(L196+M196+N196)*-1</f>
        <v>0</v>
      </c>
      <c r="U196" s="68">
        <f>(Q196+R196)*-1</f>
        <v>0</v>
      </c>
      <c r="V196" s="9">
        <f t="shared" si="1828"/>
        <v>0</v>
      </c>
      <c r="W196" s="9">
        <f t="shared" si="1828"/>
        <v>0</v>
      </c>
      <c r="X196" s="9">
        <v>54488</v>
      </c>
      <c r="Y196" s="9">
        <v>26390</v>
      </c>
      <c r="Z196" s="73">
        <f t="shared" si="1829"/>
        <v>0</v>
      </c>
      <c r="AA196" s="73">
        <f t="shared" si="1830"/>
        <v>0</v>
      </c>
      <c r="AB196" s="73">
        <f>Z196+AA196</f>
        <v>0</v>
      </c>
      <c r="AC196" s="73">
        <f t="shared" si="1831"/>
        <v>0</v>
      </c>
      <c r="AD196" s="73">
        <f t="shared" si="1832"/>
        <v>0</v>
      </c>
      <c r="AE196" s="46">
        <f>AC196+AD196</f>
        <v>0</v>
      </c>
      <c r="AF196" s="40">
        <f>AG196+AN196</f>
        <v>0</v>
      </c>
      <c r="AG196" s="40">
        <f>AI196+AJ196+AK196+AL196+AM196</f>
        <v>0</v>
      </c>
      <c r="AH196" s="5"/>
      <c r="AI196" s="9"/>
      <c r="AJ196" s="9"/>
      <c r="AK196" s="9"/>
      <c r="AL196" s="9"/>
      <c r="AM196" s="9"/>
      <c r="AN196" s="40">
        <f>AO196+AP196+AQ196</f>
        <v>0</v>
      </c>
      <c r="AO196" s="9"/>
      <c r="AP196" s="9"/>
      <c r="AQ196" s="9"/>
      <c r="AR196" s="85">
        <f>((AL196+AK196+AJ196)-((V196)*-1))*-1</f>
        <v>0</v>
      </c>
      <c r="AS196" s="85">
        <f>((AO196+AP196)-((W196)*-1))*-1</f>
        <v>0</v>
      </c>
      <c r="AT196" s="9"/>
      <c r="AU196" s="9"/>
      <c r="AV196" s="90" t="e">
        <f t="shared" si="1833"/>
        <v>#DIV/0!</v>
      </c>
      <c r="AW196" s="90" t="e">
        <f t="shared" si="1834"/>
        <v>#DIV/0!</v>
      </c>
      <c r="AX196" s="90" t="e">
        <f>AV196+AW196</f>
        <v>#DIV/0!</v>
      </c>
      <c r="AY196" s="92">
        <f t="shared" si="1835"/>
        <v>0</v>
      </c>
      <c r="AZ196" s="92">
        <f t="shared" si="1836"/>
        <v>0</v>
      </c>
      <c r="BA196" s="93">
        <f>BB196+BI196</f>
        <v>0</v>
      </c>
      <c r="BB196" s="93">
        <f>BD196+BE196+BF196+BG196+BH196</f>
        <v>0</v>
      </c>
      <c r="BC196" s="94"/>
      <c r="BD196" s="85"/>
      <c r="BE196" s="85"/>
      <c r="BF196" s="85"/>
      <c r="BG196" s="85"/>
      <c r="BH196" s="85"/>
      <c r="BI196" s="93">
        <f>BJ196+BK196+BL196</f>
        <v>0</v>
      </c>
      <c r="BJ196" s="85"/>
      <c r="BK196" s="85"/>
      <c r="BL196" s="85"/>
      <c r="BM196" s="85">
        <f t="shared" si="1837"/>
        <v>0</v>
      </c>
      <c r="BN196" s="85">
        <f t="shared" si="1838"/>
        <v>0</v>
      </c>
      <c r="BO196" s="9"/>
      <c r="BP196" s="9"/>
      <c r="BQ196" s="90" t="e">
        <f t="shared" si="1839"/>
        <v>#DIV/0!</v>
      </c>
      <c r="BR196" s="90" t="e">
        <f t="shared" si="1840"/>
        <v>#DIV/0!</v>
      </c>
      <c r="BS196" s="90" t="e">
        <f>BQ196+BR196</f>
        <v>#DIV/0!</v>
      </c>
      <c r="BT196" s="93">
        <f>BU196+CB196</f>
        <v>0</v>
      </c>
      <c r="BU196" s="93">
        <f>BW196+BX196+BY196+BZ196+CA196</f>
        <v>0</v>
      </c>
      <c r="BV196" s="94"/>
      <c r="BW196" s="85"/>
      <c r="BX196" s="85"/>
      <c r="BY196" s="85"/>
      <c r="BZ196" s="85"/>
      <c r="CA196" s="85"/>
      <c r="CB196" s="93">
        <f>CC196+CD196+CE196</f>
        <v>0</v>
      </c>
      <c r="CC196" s="85"/>
      <c r="CD196" s="85"/>
      <c r="CE196" s="85"/>
      <c r="CF196" s="85">
        <f t="shared" si="1841"/>
        <v>0</v>
      </c>
      <c r="CG196" s="85">
        <f t="shared" si="1842"/>
        <v>0</v>
      </c>
      <c r="CH196" s="9"/>
      <c r="CI196" s="9"/>
      <c r="CJ196" s="96" t="e">
        <f t="shared" si="1843"/>
        <v>#DIV/0!</v>
      </c>
      <c r="CK196" s="96" t="e">
        <f t="shared" si="1844"/>
        <v>#DIV/0!</v>
      </c>
      <c r="CL196" s="96" t="e">
        <f>CJ196+CK196</f>
        <v>#DIV/0!</v>
      </c>
      <c r="CM196" s="93">
        <f>CN196+CU196</f>
        <v>0</v>
      </c>
      <c r="CN196" s="93">
        <f>CP196+CQ196+CR196+CS196+CT196</f>
        <v>0</v>
      </c>
      <c r="CO196" s="94"/>
      <c r="CP196" s="85"/>
      <c r="CQ196" s="85"/>
      <c r="CR196" s="85"/>
      <c r="CS196" s="85"/>
      <c r="CT196" s="85"/>
      <c r="CU196" s="93">
        <f>CV196+CW196+CX196</f>
        <v>0</v>
      </c>
      <c r="CV196" s="85"/>
      <c r="CW196" s="85"/>
      <c r="CX196" s="85"/>
      <c r="CY196" s="85">
        <f t="shared" si="1845"/>
        <v>0</v>
      </c>
      <c r="CZ196" s="85">
        <f t="shared" si="1846"/>
        <v>0</v>
      </c>
      <c r="DA196" s="9">
        <v>52259</v>
      </c>
      <c r="DB196" s="9">
        <v>21350</v>
      </c>
      <c r="DC196" s="96">
        <f t="shared" si="1847"/>
        <v>0</v>
      </c>
      <c r="DD196" s="96">
        <f t="shared" si="1848"/>
        <v>0</v>
      </c>
      <c r="DE196" s="96">
        <f>DC196+DD196</f>
        <v>0</v>
      </c>
      <c r="DF196" s="93">
        <f>DG196+DN196</f>
        <v>0</v>
      </c>
      <c r="DG196" s="93">
        <f>DI196+DJ196+DK196+DL196+DM196</f>
        <v>0</v>
      </c>
      <c r="DH196" s="94"/>
      <c r="DI196" s="85"/>
      <c r="DJ196" s="85"/>
      <c r="DK196" s="85"/>
      <c r="DL196" s="85"/>
      <c r="DM196" s="85"/>
      <c r="DN196" s="93">
        <f>DO196+DP196+DQ196</f>
        <v>0</v>
      </c>
      <c r="DO196" s="85"/>
      <c r="DP196" s="85"/>
      <c r="DQ196" s="85"/>
      <c r="DR196" s="85">
        <f t="shared" si="1849"/>
        <v>0</v>
      </c>
      <c r="DS196" s="85">
        <f t="shared" si="1850"/>
        <v>0</v>
      </c>
      <c r="DT196" s="9"/>
      <c r="DU196" s="9"/>
      <c r="DV196" s="96" t="e">
        <f t="shared" si="1851"/>
        <v>#DIV/0!</v>
      </c>
      <c r="DW196" s="96" t="e">
        <f t="shared" si="1852"/>
        <v>#DIV/0!</v>
      </c>
      <c r="DX196" s="96" t="e">
        <f>DV196+DW196</f>
        <v>#DIV/0!</v>
      </c>
      <c r="DY196" s="93">
        <f>DZ196+EG196</f>
        <v>0</v>
      </c>
      <c r="DZ196" s="93">
        <f>EB196+EC196+ED196+EE196+EF196</f>
        <v>0</v>
      </c>
      <c r="EA196" s="94"/>
      <c r="EB196" s="85"/>
      <c r="EC196" s="85"/>
      <c r="ED196" s="85"/>
      <c r="EE196" s="85"/>
      <c r="EF196" s="85"/>
      <c r="EG196" s="93">
        <f>EH196+EI196+EJ196</f>
        <v>0</v>
      </c>
      <c r="EH196" s="85"/>
      <c r="EI196" s="85"/>
      <c r="EJ196" s="85"/>
      <c r="EK196" s="85">
        <f t="shared" si="1853"/>
        <v>0</v>
      </c>
      <c r="EL196" s="85">
        <f t="shared" si="1854"/>
        <v>0</v>
      </c>
      <c r="EM196" s="9"/>
      <c r="EN196" s="9"/>
      <c r="EO196" s="96" t="e">
        <f t="shared" si="1855"/>
        <v>#DIV/0!</v>
      </c>
      <c r="EP196" s="96" t="e">
        <f t="shared" si="1856"/>
        <v>#DIV/0!</v>
      </c>
      <c r="EQ196" s="96" t="e">
        <f>EO196+EP196</f>
        <v>#DIV/0!</v>
      </c>
    </row>
    <row r="197" spans="1:147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19">
        <v>3114</v>
      </c>
      <c r="F197" s="19" t="s">
        <v>109</v>
      </c>
      <c r="G197" s="19" t="s">
        <v>95</v>
      </c>
      <c r="H197" s="40">
        <f>I197+P197</f>
        <v>0</v>
      </c>
      <c r="I197" s="40">
        <f>K197+L197+M197+N197+O197</f>
        <v>0</v>
      </c>
      <c r="J197" s="5"/>
      <c r="K197" s="9"/>
      <c r="L197" s="9"/>
      <c r="M197" s="9"/>
      <c r="N197" s="9"/>
      <c r="O197" s="9"/>
      <c r="P197" s="40">
        <f>Q197+R197+S197</f>
        <v>0</v>
      </c>
      <c r="Q197" s="9"/>
      <c r="R197" s="9"/>
      <c r="S197" s="9"/>
      <c r="T197" s="68">
        <f>(L197+M197+N197)*-1</f>
        <v>0</v>
      </c>
      <c r="U197" s="68">
        <f>(Q197+R197)*-1</f>
        <v>0</v>
      </c>
      <c r="V197" s="9">
        <f t="shared" si="1828"/>
        <v>0</v>
      </c>
      <c r="W197" s="9">
        <f t="shared" si="1828"/>
        <v>0</v>
      </c>
      <c r="X197" s="45" t="s">
        <v>219</v>
      </c>
      <c r="Y197" s="45" t="s">
        <v>219</v>
      </c>
      <c r="Z197" s="73">
        <f t="shared" si="1829"/>
        <v>0</v>
      </c>
      <c r="AA197" s="73">
        <f t="shared" si="1830"/>
        <v>0</v>
      </c>
      <c r="AB197" s="73">
        <f>Z197+AA197</f>
        <v>0</v>
      </c>
      <c r="AC197" s="73">
        <f t="shared" si="1831"/>
        <v>0</v>
      </c>
      <c r="AD197" s="73">
        <f t="shared" si="1832"/>
        <v>0</v>
      </c>
      <c r="AE197" s="46">
        <f>AC197+AD197</f>
        <v>0</v>
      </c>
      <c r="AF197" s="40">
        <f>AG197+AN197</f>
        <v>0</v>
      </c>
      <c r="AG197" s="40">
        <f>AI197+AJ197+AK197+AL197+AM197</f>
        <v>0</v>
      </c>
      <c r="AH197" s="5"/>
      <c r="AI197" s="9"/>
      <c r="AJ197" s="9"/>
      <c r="AK197" s="9"/>
      <c r="AL197" s="9"/>
      <c r="AM197" s="9"/>
      <c r="AN197" s="40">
        <f>AO197+AP197+AQ197</f>
        <v>0</v>
      </c>
      <c r="AO197" s="9"/>
      <c r="AP197" s="9"/>
      <c r="AQ197" s="9"/>
      <c r="AR197" s="85">
        <f>((AL197+AK197+AJ197)-((V197)*-1))*-1</f>
        <v>0</v>
      </c>
      <c r="AS197" s="85">
        <f>((AO197+AP197)-((W197)*-1))*-1</f>
        <v>0</v>
      </c>
      <c r="AT197" s="45" t="s">
        <v>219</v>
      </c>
      <c r="AU197" s="45" t="s">
        <v>219</v>
      </c>
      <c r="AV197" s="90">
        <v>0</v>
      </c>
      <c r="AW197" s="90">
        <v>0</v>
      </c>
      <c r="AX197" s="90">
        <f>AV197+AW197</f>
        <v>0</v>
      </c>
      <c r="AY197" s="92">
        <f t="shared" si="1835"/>
        <v>0</v>
      </c>
      <c r="AZ197" s="92">
        <f t="shared" si="1836"/>
        <v>0</v>
      </c>
      <c r="BA197" s="93">
        <f>BB197+BI197</f>
        <v>0</v>
      </c>
      <c r="BB197" s="93">
        <f>BD197+BE197+BF197+BG197+BH197</f>
        <v>0</v>
      </c>
      <c r="BC197" s="94"/>
      <c r="BD197" s="85"/>
      <c r="BE197" s="85"/>
      <c r="BF197" s="85"/>
      <c r="BG197" s="85"/>
      <c r="BH197" s="85"/>
      <c r="BI197" s="93">
        <f>BJ197+BK197+BL197</f>
        <v>0</v>
      </c>
      <c r="BJ197" s="85"/>
      <c r="BK197" s="85"/>
      <c r="BL197" s="85"/>
      <c r="BM197" s="85">
        <f t="shared" si="1837"/>
        <v>0</v>
      </c>
      <c r="BN197" s="85">
        <f t="shared" si="1838"/>
        <v>0</v>
      </c>
      <c r="BO197" s="45" t="s">
        <v>219</v>
      </c>
      <c r="BP197" s="45" t="s">
        <v>219</v>
      </c>
      <c r="BQ197" s="90">
        <v>0</v>
      </c>
      <c r="BR197" s="90">
        <v>0</v>
      </c>
      <c r="BS197" s="90">
        <f>BQ197+BR197</f>
        <v>0</v>
      </c>
      <c r="BT197" s="93">
        <f>BU197+CB197</f>
        <v>0</v>
      </c>
      <c r="BU197" s="93">
        <f>BW197+BX197+BY197+BZ197+CA197</f>
        <v>0</v>
      </c>
      <c r="BV197" s="94"/>
      <c r="BW197" s="85"/>
      <c r="BX197" s="85"/>
      <c r="BY197" s="85"/>
      <c r="BZ197" s="85"/>
      <c r="CA197" s="85"/>
      <c r="CB197" s="93">
        <f>CC197+CD197+CE197</f>
        <v>0</v>
      </c>
      <c r="CC197" s="85"/>
      <c r="CD197" s="85"/>
      <c r="CE197" s="85"/>
      <c r="CF197" s="85">
        <f t="shared" si="1841"/>
        <v>0</v>
      </c>
      <c r="CG197" s="85">
        <f t="shared" si="1842"/>
        <v>0</v>
      </c>
      <c r="CH197" s="45" t="s">
        <v>219</v>
      </c>
      <c r="CI197" s="45" t="s">
        <v>219</v>
      </c>
      <c r="CJ197" s="96">
        <v>0</v>
      </c>
      <c r="CK197" s="96">
        <v>0</v>
      </c>
      <c r="CL197" s="96">
        <f>CJ197+CK197</f>
        <v>0</v>
      </c>
      <c r="CM197" s="93">
        <f>CN197+CU197</f>
        <v>0</v>
      </c>
      <c r="CN197" s="93">
        <f>CP197+CQ197+CR197+CS197+CT197</f>
        <v>0</v>
      </c>
      <c r="CO197" s="94"/>
      <c r="CP197" s="85"/>
      <c r="CQ197" s="85"/>
      <c r="CR197" s="85"/>
      <c r="CS197" s="85"/>
      <c r="CT197" s="85"/>
      <c r="CU197" s="93">
        <f>CV197+CW197+CX197</f>
        <v>0</v>
      </c>
      <c r="CV197" s="85"/>
      <c r="CW197" s="85"/>
      <c r="CX197" s="85"/>
      <c r="CY197" s="85">
        <f t="shared" si="1845"/>
        <v>0</v>
      </c>
      <c r="CZ197" s="85">
        <f t="shared" si="1846"/>
        <v>0</v>
      </c>
      <c r="DA197" s="45" t="s">
        <v>219</v>
      </c>
      <c r="DB197" s="45" t="s">
        <v>219</v>
      </c>
      <c r="DC197" s="96">
        <v>0</v>
      </c>
      <c r="DD197" s="96">
        <v>0</v>
      </c>
      <c r="DE197" s="96">
        <f>DC197+DD197</f>
        <v>0</v>
      </c>
      <c r="DF197" s="93">
        <f>DG197+DN197</f>
        <v>0</v>
      </c>
      <c r="DG197" s="93">
        <f>DI197+DJ197+DK197+DL197+DM197</f>
        <v>0</v>
      </c>
      <c r="DH197" s="94"/>
      <c r="DI197" s="85"/>
      <c r="DJ197" s="85"/>
      <c r="DK197" s="85"/>
      <c r="DL197" s="85"/>
      <c r="DM197" s="85"/>
      <c r="DN197" s="93">
        <f>DO197+DP197+DQ197</f>
        <v>0</v>
      </c>
      <c r="DO197" s="85"/>
      <c r="DP197" s="85"/>
      <c r="DQ197" s="85"/>
      <c r="DR197" s="85">
        <f t="shared" si="1849"/>
        <v>0</v>
      </c>
      <c r="DS197" s="85">
        <f t="shared" si="1850"/>
        <v>0</v>
      </c>
      <c r="DT197" s="45" t="s">
        <v>219</v>
      </c>
      <c r="DU197" s="45" t="s">
        <v>219</v>
      </c>
      <c r="DV197" s="96">
        <v>0</v>
      </c>
      <c r="DW197" s="96">
        <v>0</v>
      </c>
      <c r="DX197" s="96">
        <f>DV197+DW197</f>
        <v>0</v>
      </c>
      <c r="DY197" s="93">
        <f>DZ197+EG197</f>
        <v>0</v>
      </c>
      <c r="DZ197" s="93">
        <f>EB197+EC197+ED197+EE197+EF197</f>
        <v>0</v>
      </c>
      <c r="EA197" s="94"/>
      <c r="EB197" s="85"/>
      <c r="EC197" s="85"/>
      <c r="ED197" s="85"/>
      <c r="EE197" s="85"/>
      <c r="EF197" s="85"/>
      <c r="EG197" s="93">
        <f>EH197+EI197+EJ197</f>
        <v>0</v>
      </c>
      <c r="EH197" s="85"/>
      <c r="EI197" s="85"/>
      <c r="EJ197" s="85"/>
      <c r="EK197" s="85">
        <f t="shared" si="1853"/>
        <v>0</v>
      </c>
      <c r="EL197" s="85">
        <f t="shared" si="1854"/>
        <v>0</v>
      </c>
      <c r="EM197" s="45" t="s">
        <v>219</v>
      </c>
      <c r="EN197" s="45" t="s">
        <v>219</v>
      </c>
      <c r="EO197" s="96">
        <v>0</v>
      </c>
      <c r="EP197" s="96">
        <v>0</v>
      </c>
      <c r="EQ197" s="96">
        <f>EO197+EP197</f>
        <v>0</v>
      </c>
    </row>
    <row r="198" spans="1:147" x14ac:dyDescent="0.25">
      <c r="A198" s="29"/>
      <c r="B198" s="30"/>
      <c r="C198" s="31"/>
      <c r="D198" s="32" t="s">
        <v>181</v>
      </c>
      <c r="E198" s="34"/>
      <c r="F198" s="34"/>
      <c r="G198" s="34"/>
      <c r="H198" s="33">
        <f t="shared" ref="H198:AE198" si="1857">SUBTOTAL(9,H195:H197)</f>
        <v>0</v>
      </c>
      <c r="I198" s="33">
        <f t="shared" si="1857"/>
        <v>0</v>
      </c>
      <c r="J198" s="33">
        <f t="shared" si="1857"/>
        <v>0</v>
      </c>
      <c r="K198" s="33">
        <f t="shared" si="1857"/>
        <v>0</v>
      </c>
      <c r="L198" s="33">
        <f t="shared" si="1857"/>
        <v>0</v>
      </c>
      <c r="M198" s="33">
        <f t="shared" si="1857"/>
        <v>0</v>
      </c>
      <c r="N198" s="33">
        <f t="shared" si="1857"/>
        <v>0</v>
      </c>
      <c r="O198" s="33">
        <f t="shared" si="1857"/>
        <v>0</v>
      </c>
      <c r="P198" s="33">
        <f t="shared" si="1857"/>
        <v>0</v>
      </c>
      <c r="Q198" s="33">
        <f t="shared" si="1857"/>
        <v>0</v>
      </c>
      <c r="R198" s="33">
        <f t="shared" si="1857"/>
        <v>0</v>
      </c>
      <c r="S198" s="33">
        <f t="shared" si="1857"/>
        <v>0</v>
      </c>
      <c r="T198" s="33">
        <f t="shared" si="1857"/>
        <v>0</v>
      </c>
      <c r="U198" s="33">
        <f t="shared" si="1857"/>
        <v>0</v>
      </c>
      <c r="V198" s="33">
        <f t="shared" si="1857"/>
        <v>0</v>
      </c>
      <c r="W198" s="33">
        <f t="shared" si="1857"/>
        <v>0</v>
      </c>
      <c r="X198" s="33">
        <f t="shared" si="1857"/>
        <v>99857</v>
      </c>
      <c r="Y198" s="33">
        <f t="shared" si="1857"/>
        <v>49700</v>
      </c>
      <c r="Z198" s="47">
        <f t="shared" si="1857"/>
        <v>0</v>
      </c>
      <c r="AA198" s="47">
        <f t="shared" si="1857"/>
        <v>0</v>
      </c>
      <c r="AB198" s="47">
        <f t="shared" si="1857"/>
        <v>0</v>
      </c>
      <c r="AC198" s="47">
        <f t="shared" si="1857"/>
        <v>0</v>
      </c>
      <c r="AD198" s="47">
        <f t="shared" si="1857"/>
        <v>0</v>
      </c>
      <c r="AE198" s="47">
        <f t="shared" si="1857"/>
        <v>0</v>
      </c>
      <c r="AF198" s="33">
        <f t="shared" ref="AF198:AX198" si="1858">SUBTOTAL(9,AF195:AF197)</f>
        <v>0</v>
      </c>
      <c r="AG198" s="33">
        <f t="shared" si="1858"/>
        <v>0</v>
      </c>
      <c r="AH198" s="33">
        <f t="shared" si="1858"/>
        <v>0</v>
      </c>
      <c r="AI198" s="33">
        <f t="shared" si="1858"/>
        <v>0</v>
      </c>
      <c r="AJ198" s="33">
        <f t="shared" si="1858"/>
        <v>0</v>
      </c>
      <c r="AK198" s="33">
        <f t="shared" si="1858"/>
        <v>0</v>
      </c>
      <c r="AL198" s="33">
        <f t="shared" si="1858"/>
        <v>0</v>
      </c>
      <c r="AM198" s="33">
        <f t="shared" si="1858"/>
        <v>0</v>
      </c>
      <c r="AN198" s="33">
        <f t="shared" si="1858"/>
        <v>0</v>
      </c>
      <c r="AO198" s="33">
        <f t="shared" si="1858"/>
        <v>0</v>
      </c>
      <c r="AP198" s="33">
        <f t="shared" si="1858"/>
        <v>0</v>
      </c>
      <c r="AQ198" s="33">
        <f t="shared" si="1858"/>
        <v>0</v>
      </c>
      <c r="AR198" s="33">
        <f t="shared" si="1858"/>
        <v>0</v>
      </c>
      <c r="AS198" s="33">
        <f t="shared" si="1858"/>
        <v>0</v>
      </c>
      <c r="AT198" s="33">
        <f t="shared" si="1858"/>
        <v>0</v>
      </c>
      <c r="AU198" s="33">
        <f t="shared" si="1858"/>
        <v>0</v>
      </c>
      <c r="AV198" s="47" t="e">
        <f t="shared" si="1858"/>
        <v>#DIV/0!</v>
      </c>
      <c r="AW198" s="47" t="e">
        <f t="shared" si="1858"/>
        <v>#DIV/0!</v>
      </c>
      <c r="AX198" s="47" t="e">
        <f t="shared" si="1858"/>
        <v>#DIV/0!</v>
      </c>
      <c r="AY198"/>
      <c r="AZ198"/>
      <c r="BA198" s="33">
        <f t="shared" ref="BA198:BS198" si="1859">SUBTOTAL(9,BA195:BA197)</f>
        <v>0</v>
      </c>
      <c r="BB198" s="33">
        <f t="shared" si="1859"/>
        <v>0</v>
      </c>
      <c r="BC198" s="33">
        <f t="shared" si="1859"/>
        <v>0</v>
      </c>
      <c r="BD198" s="33">
        <f t="shared" si="1859"/>
        <v>0</v>
      </c>
      <c r="BE198" s="33">
        <f t="shared" si="1859"/>
        <v>0</v>
      </c>
      <c r="BF198" s="33">
        <f t="shared" si="1859"/>
        <v>0</v>
      </c>
      <c r="BG198" s="33">
        <f t="shared" si="1859"/>
        <v>0</v>
      </c>
      <c r="BH198" s="33">
        <f t="shared" si="1859"/>
        <v>0</v>
      </c>
      <c r="BI198" s="33">
        <f t="shared" si="1859"/>
        <v>0</v>
      </c>
      <c r="BJ198" s="33">
        <f t="shared" si="1859"/>
        <v>0</v>
      </c>
      <c r="BK198" s="33">
        <f t="shared" si="1859"/>
        <v>0</v>
      </c>
      <c r="BL198" s="33">
        <f t="shared" si="1859"/>
        <v>0</v>
      </c>
      <c r="BM198" s="33">
        <f t="shared" si="1859"/>
        <v>0</v>
      </c>
      <c r="BN198" s="33">
        <f t="shared" si="1859"/>
        <v>0</v>
      </c>
      <c r="BO198" s="33">
        <f t="shared" si="1859"/>
        <v>0</v>
      </c>
      <c r="BP198" s="33">
        <f t="shared" si="1859"/>
        <v>0</v>
      </c>
      <c r="BQ198" s="47" t="e">
        <f t="shared" si="1859"/>
        <v>#DIV/0!</v>
      </c>
      <c r="BR198" s="47" t="e">
        <f t="shared" si="1859"/>
        <v>#DIV/0!</v>
      </c>
      <c r="BS198" s="47" t="e">
        <f t="shared" si="1859"/>
        <v>#DIV/0!</v>
      </c>
      <c r="BT198" s="33">
        <f t="shared" ref="BT198:CL198" si="1860">SUBTOTAL(9,BT195:BT197)</f>
        <v>0</v>
      </c>
      <c r="BU198" s="33">
        <f t="shared" si="1860"/>
        <v>0</v>
      </c>
      <c r="BV198" s="33">
        <f t="shared" si="1860"/>
        <v>0</v>
      </c>
      <c r="BW198" s="33">
        <f t="shared" si="1860"/>
        <v>0</v>
      </c>
      <c r="BX198" s="33">
        <f t="shared" si="1860"/>
        <v>0</v>
      </c>
      <c r="BY198" s="33">
        <f t="shared" si="1860"/>
        <v>0</v>
      </c>
      <c r="BZ198" s="33">
        <f t="shared" si="1860"/>
        <v>0</v>
      </c>
      <c r="CA198" s="33">
        <f t="shared" si="1860"/>
        <v>0</v>
      </c>
      <c r="CB198" s="33">
        <f t="shared" si="1860"/>
        <v>0</v>
      </c>
      <c r="CC198" s="33">
        <f t="shared" si="1860"/>
        <v>0</v>
      </c>
      <c r="CD198" s="33">
        <f t="shared" si="1860"/>
        <v>0</v>
      </c>
      <c r="CE198" s="33">
        <f t="shared" si="1860"/>
        <v>0</v>
      </c>
      <c r="CF198" s="33">
        <f t="shared" si="1860"/>
        <v>0</v>
      </c>
      <c r="CG198" s="33">
        <f t="shared" si="1860"/>
        <v>0</v>
      </c>
      <c r="CH198" s="33">
        <f t="shared" si="1860"/>
        <v>0</v>
      </c>
      <c r="CI198" s="33">
        <f t="shared" si="1860"/>
        <v>0</v>
      </c>
      <c r="CJ198" s="60" t="e">
        <f t="shared" si="1860"/>
        <v>#DIV/0!</v>
      </c>
      <c r="CK198" s="60" t="e">
        <f t="shared" si="1860"/>
        <v>#DIV/0!</v>
      </c>
      <c r="CL198" s="60" t="e">
        <f t="shared" si="1860"/>
        <v>#DIV/0!</v>
      </c>
      <c r="CM198" s="33">
        <f t="shared" ref="CM198:DE198" si="1861">SUBTOTAL(9,CM195:CM197)</f>
        <v>0</v>
      </c>
      <c r="CN198" s="33">
        <f t="shared" si="1861"/>
        <v>0</v>
      </c>
      <c r="CO198" s="33">
        <f t="shared" si="1861"/>
        <v>0</v>
      </c>
      <c r="CP198" s="33">
        <f t="shared" si="1861"/>
        <v>0</v>
      </c>
      <c r="CQ198" s="33">
        <f t="shared" si="1861"/>
        <v>0</v>
      </c>
      <c r="CR198" s="33">
        <f t="shared" si="1861"/>
        <v>0</v>
      </c>
      <c r="CS198" s="33">
        <f t="shared" si="1861"/>
        <v>0</v>
      </c>
      <c r="CT198" s="33">
        <f t="shared" si="1861"/>
        <v>0</v>
      </c>
      <c r="CU198" s="33">
        <f t="shared" si="1861"/>
        <v>0</v>
      </c>
      <c r="CV198" s="33">
        <f t="shared" si="1861"/>
        <v>0</v>
      </c>
      <c r="CW198" s="33">
        <f t="shared" si="1861"/>
        <v>0</v>
      </c>
      <c r="CX198" s="33">
        <f t="shared" si="1861"/>
        <v>0</v>
      </c>
      <c r="CY198" s="33">
        <f t="shared" si="1861"/>
        <v>0</v>
      </c>
      <c r="CZ198" s="33">
        <f t="shared" si="1861"/>
        <v>0</v>
      </c>
      <c r="DA198" s="33">
        <f t="shared" si="1861"/>
        <v>94805.490466608317</v>
      </c>
      <c r="DB198" s="33">
        <f t="shared" si="1861"/>
        <v>41540</v>
      </c>
      <c r="DC198" s="60">
        <f t="shared" si="1861"/>
        <v>0</v>
      </c>
      <c r="DD198" s="60">
        <f t="shared" si="1861"/>
        <v>0</v>
      </c>
      <c r="DE198" s="60">
        <f t="shared" si="1861"/>
        <v>0</v>
      </c>
      <c r="DF198" s="33">
        <f t="shared" ref="DF198:DX198" si="1862">SUBTOTAL(9,DF195:DF197)</f>
        <v>0</v>
      </c>
      <c r="DG198" s="33">
        <f t="shared" si="1862"/>
        <v>0</v>
      </c>
      <c r="DH198" s="33">
        <f t="shared" si="1862"/>
        <v>0</v>
      </c>
      <c r="DI198" s="33">
        <f t="shared" si="1862"/>
        <v>0</v>
      </c>
      <c r="DJ198" s="33">
        <f t="shared" si="1862"/>
        <v>0</v>
      </c>
      <c r="DK198" s="33">
        <f t="shared" si="1862"/>
        <v>0</v>
      </c>
      <c r="DL198" s="33">
        <f t="shared" si="1862"/>
        <v>0</v>
      </c>
      <c r="DM198" s="33">
        <f t="shared" si="1862"/>
        <v>0</v>
      </c>
      <c r="DN198" s="33">
        <f t="shared" si="1862"/>
        <v>0</v>
      </c>
      <c r="DO198" s="33">
        <f t="shared" si="1862"/>
        <v>0</v>
      </c>
      <c r="DP198" s="33">
        <f t="shared" si="1862"/>
        <v>0</v>
      </c>
      <c r="DQ198" s="33">
        <f t="shared" si="1862"/>
        <v>0</v>
      </c>
      <c r="DR198" s="33">
        <f t="shared" si="1862"/>
        <v>0</v>
      </c>
      <c r="DS198" s="33">
        <f t="shared" si="1862"/>
        <v>0</v>
      </c>
      <c r="DT198" s="33">
        <f t="shared" si="1862"/>
        <v>0</v>
      </c>
      <c r="DU198" s="33">
        <f t="shared" si="1862"/>
        <v>0</v>
      </c>
      <c r="DV198" s="60" t="e">
        <f t="shared" si="1862"/>
        <v>#DIV/0!</v>
      </c>
      <c r="DW198" s="60" t="e">
        <f t="shared" si="1862"/>
        <v>#DIV/0!</v>
      </c>
      <c r="DX198" s="60" t="e">
        <f t="shared" si="1862"/>
        <v>#DIV/0!</v>
      </c>
      <c r="DY198" s="33">
        <f t="shared" ref="DY198:EQ198" si="1863">SUBTOTAL(9,DY195:DY197)</f>
        <v>0</v>
      </c>
      <c r="DZ198" s="33">
        <f t="shared" si="1863"/>
        <v>0</v>
      </c>
      <c r="EA198" s="33">
        <f t="shared" si="1863"/>
        <v>0</v>
      </c>
      <c r="EB198" s="33">
        <f t="shared" si="1863"/>
        <v>0</v>
      </c>
      <c r="EC198" s="33">
        <f t="shared" si="1863"/>
        <v>0</v>
      </c>
      <c r="ED198" s="33">
        <f t="shared" si="1863"/>
        <v>0</v>
      </c>
      <c r="EE198" s="33">
        <f t="shared" si="1863"/>
        <v>0</v>
      </c>
      <c r="EF198" s="33">
        <f t="shared" si="1863"/>
        <v>0</v>
      </c>
      <c r="EG198" s="33">
        <f t="shared" si="1863"/>
        <v>0</v>
      </c>
      <c r="EH198" s="33">
        <f t="shared" si="1863"/>
        <v>0</v>
      </c>
      <c r="EI198" s="33">
        <f t="shared" si="1863"/>
        <v>0</v>
      </c>
      <c r="EJ198" s="33">
        <f t="shared" si="1863"/>
        <v>0</v>
      </c>
      <c r="EK198" s="33">
        <f t="shared" si="1863"/>
        <v>0</v>
      </c>
      <c r="EL198" s="33">
        <f t="shared" si="1863"/>
        <v>0</v>
      </c>
      <c r="EM198" s="33">
        <f t="shared" si="1863"/>
        <v>0</v>
      </c>
      <c r="EN198" s="33">
        <f t="shared" si="1863"/>
        <v>0</v>
      </c>
      <c r="EO198" s="60" t="e">
        <f t="shared" si="1863"/>
        <v>#DIV/0!</v>
      </c>
      <c r="EP198" s="60" t="e">
        <f t="shared" si="1863"/>
        <v>#DIV/0!</v>
      </c>
      <c r="EQ198" s="60" t="e">
        <f t="shared" si="1863"/>
        <v>#DIV/0!</v>
      </c>
    </row>
    <row r="199" spans="1:147" x14ac:dyDescent="0.25">
      <c r="A199" s="25">
        <v>1460</v>
      </c>
      <c r="B199" s="6">
        <v>600171523</v>
      </c>
      <c r="C199" s="26">
        <v>70972826</v>
      </c>
      <c r="D199" s="27" t="s">
        <v>59</v>
      </c>
      <c r="E199" s="6">
        <v>3112</v>
      </c>
      <c r="F199" s="6" t="s">
        <v>71</v>
      </c>
      <c r="G199" s="6" t="s">
        <v>19</v>
      </c>
      <c r="H199" s="40">
        <f>I199+P199</f>
        <v>10000</v>
      </c>
      <c r="I199" s="40">
        <f>K199+L199+M199+N199+O199</f>
        <v>10000</v>
      </c>
      <c r="J199" s="5"/>
      <c r="K199" s="9"/>
      <c r="L199" s="9">
        <v>10000</v>
      </c>
      <c r="M199" s="9"/>
      <c r="N199" s="9"/>
      <c r="O199" s="9"/>
      <c r="P199" s="40">
        <f>Q199+R199+S199</f>
        <v>0</v>
      </c>
      <c r="Q199" s="9"/>
      <c r="R199" s="9"/>
      <c r="S199" s="9"/>
      <c r="T199" s="68">
        <f>(L199+M199+N199)*-1</f>
        <v>-10000</v>
      </c>
      <c r="U199" s="68">
        <f>(Q199+R199)*-1</f>
        <v>0</v>
      </c>
      <c r="V199" s="9">
        <f t="shared" ref="V199:W202" si="1864">ROUND(T199*0.65,0)</f>
        <v>-6500</v>
      </c>
      <c r="W199" s="9">
        <f t="shared" si="1864"/>
        <v>0</v>
      </c>
      <c r="X199" s="9">
        <v>45369</v>
      </c>
      <c r="Y199" s="9">
        <v>23310</v>
      </c>
      <c r="Z199" s="73">
        <f t="shared" ref="Z199:Z202" si="1865">IF(T199=0,0,ROUND((T199+L199)/X199/12,2))</f>
        <v>0</v>
      </c>
      <c r="AA199" s="73">
        <f t="shared" ref="AA199:AA202" si="1866">IF(U199=0,0,ROUND((U199+Q199)/Y199/12,2))</f>
        <v>0</v>
      </c>
      <c r="AB199" s="73">
        <f>Z199+AA199</f>
        <v>0</v>
      </c>
      <c r="AC199" s="73">
        <f t="shared" ref="AC199:AC202" si="1867">ROUND(Z199*0.65,2)</f>
        <v>0</v>
      </c>
      <c r="AD199" s="73">
        <f t="shared" ref="AD199:AD202" si="1868">ROUND(AA199*0.65,2)</f>
        <v>0</v>
      </c>
      <c r="AE199" s="46">
        <f>AC199+AD199</f>
        <v>0</v>
      </c>
      <c r="AF199" s="40">
        <f>AG199+AN199</f>
        <v>0</v>
      </c>
      <c r="AG199" s="40">
        <f>AI199+AJ199+AK199+AL199+AM199</f>
        <v>0</v>
      </c>
      <c r="AH199" s="5"/>
      <c r="AI199" s="9"/>
      <c r="AJ199" s="9"/>
      <c r="AK199" s="9"/>
      <c r="AL199" s="9"/>
      <c r="AM199" s="9"/>
      <c r="AN199" s="80">
        <f>AO199+AP199+AQ199</f>
        <v>0</v>
      </c>
      <c r="AO199" s="82"/>
      <c r="AP199" s="82"/>
      <c r="AQ199" s="9"/>
      <c r="AR199" s="85">
        <f>((AL199+AK199+AJ199)-((V199)*-1))*-1</f>
        <v>6500</v>
      </c>
      <c r="AS199" s="85">
        <f>((AO199+AP199)-((W199)*-1))*-1</f>
        <v>0</v>
      </c>
      <c r="AT199" s="9"/>
      <c r="AU199" s="9"/>
      <c r="AV199" s="90" t="e">
        <f t="shared" ref="AV199:AV202" si="1869">ROUND((AY199/AT199/10)+(AC199),2)*-1</f>
        <v>#DIV/0!</v>
      </c>
      <c r="AW199" s="90" t="e">
        <f t="shared" ref="AW199:AW202" si="1870">ROUND((AZ199/AU199/10)+AD199,2)*-1</f>
        <v>#DIV/0!</v>
      </c>
      <c r="AX199" s="90" t="e">
        <f>AV199+AW199</f>
        <v>#DIV/0!</v>
      </c>
      <c r="AY199" s="92">
        <f t="shared" ref="AY199:AY202" si="1871">AK199+AL199</f>
        <v>0</v>
      </c>
      <c r="AZ199" s="92">
        <f t="shared" ref="AZ199:AZ202" si="1872">AP199</f>
        <v>0</v>
      </c>
      <c r="BA199" s="93">
        <f>BB199+BI199</f>
        <v>0</v>
      </c>
      <c r="BB199" s="93">
        <f>BD199+BE199+BF199+BG199+BH199</f>
        <v>0</v>
      </c>
      <c r="BC199" s="94"/>
      <c r="BD199" s="85"/>
      <c r="BE199" s="85"/>
      <c r="BF199" s="85"/>
      <c r="BG199" s="85"/>
      <c r="BH199" s="85"/>
      <c r="BI199" s="93">
        <f>BJ199+BK199+BL199</f>
        <v>0</v>
      </c>
      <c r="BJ199" s="85"/>
      <c r="BK199" s="85"/>
      <c r="BL199" s="85"/>
      <c r="BM199" s="85">
        <f t="shared" ref="BM199:BM202" si="1873">(BE199+BF199+BG199)-(AJ199+AK199+AL199)</f>
        <v>0</v>
      </c>
      <c r="BN199" s="85">
        <f t="shared" ref="BN199:BN202" si="1874">(BJ199+BK199)-(AO199+AP199)</f>
        <v>0</v>
      </c>
      <c r="BO199" s="9"/>
      <c r="BP199" s="9"/>
      <c r="BQ199" s="90" t="e">
        <f t="shared" ref="BQ199:BQ202" si="1875">ROUND(((BF199+BG199)-(AK199+AL199))/BO199/10,2)*-1</f>
        <v>#DIV/0!</v>
      </c>
      <c r="BR199" s="90" t="e">
        <f t="shared" ref="BR199:BR202" si="1876">ROUND(((BK199-AP199)/BP199/10),2)*-1</f>
        <v>#DIV/0!</v>
      </c>
      <c r="BS199" s="90" t="e">
        <f>BQ199+BR199</f>
        <v>#DIV/0!</v>
      </c>
      <c r="BT199" s="93">
        <f>BU199+CB199</f>
        <v>0</v>
      </c>
      <c r="BU199" s="93">
        <f>BW199+BX199+BY199+BZ199+CA199</f>
        <v>0</v>
      </c>
      <c r="BV199" s="94"/>
      <c r="BW199" s="85"/>
      <c r="BX199" s="85"/>
      <c r="BY199" s="85"/>
      <c r="BZ199" s="85"/>
      <c r="CA199" s="85"/>
      <c r="CB199" s="93">
        <f>CC199+CD199+CE199</f>
        <v>0</v>
      </c>
      <c r="CC199" s="85"/>
      <c r="CD199" s="85"/>
      <c r="CE199" s="85"/>
      <c r="CF199" s="85">
        <f t="shared" ref="CF199:CF202" si="1877">(BX199+BY199+BZ199)-(BE199+BF199+BG199)</f>
        <v>0</v>
      </c>
      <c r="CG199" s="85">
        <f t="shared" ref="CG199:CG202" si="1878">(CC199+CD199)-(BJ199+BK199)</f>
        <v>0</v>
      </c>
      <c r="CH199" s="9"/>
      <c r="CI199" s="9"/>
      <c r="CJ199" s="96" t="e">
        <f t="shared" ref="CJ199:CJ202" si="1879">ROUND(((BY199+BZ199)-(BF199+BG199))/CH199/10,2)*-1</f>
        <v>#DIV/0!</v>
      </c>
      <c r="CK199" s="96" t="e">
        <f t="shared" ref="CK199:CK202" si="1880">ROUND(((CD199-BK199)/CI199/10),2)*-1</f>
        <v>#DIV/0!</v>
      </c>
      <c r="CL199" s="96" t="e">
        <f>CJ199+CK199</f>
        <v>#DIV/0!</v>
      </c>
      <c r="CM199" s="93">
        <f>CN199+CU199</f>
        <v>0</v>
      </c>
      <c r="CN199" s="93">
        <f>CP199+CQ199+CR199+CS199+CT199</f>
        <v>0</v>
      </c>
      <c r="CO199" s="94"/>
      <c r="CP199" s="85"/>
      <c r="CQ199" s="85"/>
      <c r="CR199" s="85"/>
      <c r="CS199" s="85"/>
      <c r="CT199" s="85"/>
      <c r="CU199" s="93">
        <f>CV199+CW199+CX199</f>
        <v>0</v>
      </c>
      <c r="CV199" s="85"/>
      <c r="CW199" s="85"/>
      <c r="CX199" s="85"/>
      <c r="CY199" s="85">
        <f t="shared" ref="CY199:CY202" si="1881">(CQ199+CR199+CS199)-(BX199+BY199+BZ199)</f>
        <v>0</v>
      </c>
      <c r="CZ199" s="85">
        <f t="shared" ref="CZ199:CZ202" si="1882">(CV199+CW199)-(CC199+CD199)</f>
        <v>0</v>
      </c>
      <c r="DA199" s="9">
        <v>42546.490466608309</v>
      </c>
      <c r="DB199" s="9">
        <v>20190</v>
      </c>
      <c r="DC199" s="96">
        <f t="shared" ref="DC199:DC200" si="1883">ROUND(((CR199+CS199)-(BY199+BZ199))/DA199/10,2)*-1</f>
        <v>0</v>
      </c>
      <c r="DD199" s="96">
        <f t="shared" ref="DD199:DD200" si="1884">ROUND(((CW199-CD199)/DB199/10),2)*-1</f>
        <v>0</v>
      </c>
      <c r="DE199" s="96">
        <f>DC199+DD199</f>
        <v>0</v>
      </c>
      <c r="DF199" s="93">
        <f>DG199+DN199</f>
        <v>0</v>
      </c>
      <c r="DG199" s="93">
        <f>DI199+DJ199+DK199+DL199+DM199</f>
        <v>0</v>
      </c>
      <c r="DH199" s="94"/>
      <c r="DI199" s="85"/>
      <c r="DJ199" s="85"/>
      <c r="DK199" s="85"/>
      <c r="DL199" s="85"/>
      <c r="DM199" s="85"/>
      <c r="DN199" s="93">
        <f>DO199+DP199+DQ199</f>
        <v>0</v>
      </c>
      <c r="DO199" s="85"/>
      <c r="DP199" s="85"/>
      <c r="DQ199" s="85"/>
      <c r="DR199" s="85">
        <f t="shared" ref="DR199:DR202" si="1885">(DJ199+DK199+DL199)-(CQ199+CR199+CS199)</f>
        <v>0</v>
      </c>
      <c r="DS199" s="85">
        <f t="shared" ref="DS199:DS202" si="1886">(DO199+DP199)-(CV199+CW199)</f>
        <v>0</v>
      </c>
      <c r="DT199" s="9"/>
      <c r="DU199" s="9"/>
      <c r="DV199" s="96" t="e">
        <f t="shared" ref="DV199:DV200" si="1887">ROUND(((DK199+DL199)-(CR199+CS199))/DT199/10,2)*-1</f>
        <v>#DIV/0!</v>
      </c>
      <c r="DW199" s="96" t="e">
        <f t="shared" ref="DW199:DW200" si="1888">ROUND(((DP199-CW199)/DU199/10),2)*-1</f>
        <v>#DIV/0!</v>
      </c>
      <c r="DX199" s="96" t="e">
        <f>DV199+DW199</f>
        <v>#DIV/0!</v>
      </c>
      <c r="DY199" s="93">
        <f>DZ199+EG199</f>
        <v>0</v>
      </c>
      <c r="DZ199" s="93">
        <f>EB199+EC199+ED199+EE199+EF199</f>
        <v>0</v>
      </c>
      <c r="EA199" s="94"/>
      <c r="EB199" s="85"/>
      <c r="EC199" s="85"/>
      <c r="ED199" s="85"/>
      <c r="EE199" s="85"/>
      <c r="EF199" s="85"/>
      <c r="EG199" s="93">
        <f>EH199+EI199+EJ199</f>
        <v>0</v>
      </c>
      <c r="EH199" s="85"/>
      <c r="EI199" s="85"/>
      <c r="EJ199" s="85"/>
      <c r="EK199" s="85">
        <f t="shared" ref="EK199:EK202" si="1889">(EC199+ED199+EE199)-(DJ199+DK199+DL199)</f>
        <v>0</v>
      </c>
      <c r="EL199" s="85">
        <f t="shared" ref="EL199:EL202" si="1890">(EH199+EI199)-(DO199+DP199)</f>
        <v>0</v>
      </c>
      <c r="EM199" s="9"/>
      <c r="EN199" s="9"/>
      <c r="EO199" s="96" t="e">
        <f t="shared" ref="EO199:EO200" si="1891">ROUND(((ED199+EE199)-(DK199+DL199))/EM199/10,2)*-1</f>
        <v>#DIV/0!</v>
      </c>
      <c r="EP199" s="96" t="e">
        <f t="shared" ref="EP199:EP200" si="1892">ROUND(((EI199-DP199)/EN199/10),2)*-1</f>
        <v>#DIV/0!</v>
      </c>
      <c r="EQ199" s="96" t="e">
        <f>EO199+EP199</f>
        <v>#DIV/0!</v>
      </c>
    </row>
    <row r="200" spans="1:147" x14ac:dyDescent="0.25">
      <c r="A200" s="5">
        <v>1460</v>
      </c>
      <c r="B200" s="2">
        <v>600171523</v>
      </c>
      <c r="C200" s="7">
        <v>70972826</v>
      </c>
      <c r="D200" s="8" t="s">
        <v>59</v>
      </c>
      <c r="E200" s="2">
        <v>3114</v>
      </c>
      <c r="F200" s="2" t="s">
        <v>73</v>
      </c>
      <c r="G200" s="2" t="s">
        <v>19</v>
      </c>
      <c r="H200" s="40">
        <f>I200+P200</f>
        <v>10000</v>
      </c>
      <c r="I200" s="40">
        <f>K200+L200+M200+N200+O200</f>
        <v>10000</v>
      </c>
      <c r="J200" s="5"/>
      <c r="K200" s="9"/>
      <c r="L200" s="9">
        <v>10000</v>
      </c>
      <c r="M200" s="9"/>
      <c r="N200" s="9"/>
      <c r="O200" s="9"/>
      <c r="P200" s="40">
        <f>Q200+R200+S200</f>
        <v>0</v>
      </c>
      <c r="Q200" s="9"/>
      <c r="R200" s="9"/>
      <c r="S200" s="9"/>
      <c r="T200" s="68">
        <f>(L200+M200+N200)*-1</f>
        <v>-10000</v>
      </c>
      <c r="U200" s="68">
        <f>(Q200+R200)*-1</f>
        <v>0</v>
      </c>
      <c r="V200" s="9">
        <f t="shared" si="1864"/>
        <v>-6500</v>
      </c>
      <c r="W200" s="9">
        <f t="shared" si="1864"/>
        <v>0</v>
      </c>
      <c r="X200" s="9">
        <v>54488</v>
      </c>
      <c r="Y200" s="9">
        <v>26390</v>
      </c>
      <c r="Z200" s="73">
        <f t="shared" si="1865"/>
        <v>0</v>
      </c>
      <c r="AA200" s="73">
        <f t="shared" si="1866"/>
        <v>0</v>
      </c>
      <c r="AB200" s="73">
        <f>Z200+AA200</f>
        <v>0</v>
      </c>
      <c r="AC200" s="73">
        <f t="shared" si="1867"/>
        <v>0</v>
      </c>
      <c r="AD200" s="73">
        <f t="shared" si="1868"/>
        <v>0</v>
      </c>
      <c r="AE200" s="46">
        <f>AC200+AD200</f>
        <v>0</v>
      </c>
      <c r="AF200" s="40">
        <f>AG200+AN200</f>
        <v>0</v>
      </c>
      <c r="AG200" s="40">
        <f>AI200+AJ200+AK200+AL200+AM200</f>
        <v>0</v>
      </c>
      <c r="AH200" s="5"/>
      <c r="AI200" s="9"/>
      <c r="AJ200" s="9"/>
      <c r="AK200" s="9"/>
      <c r="AL200" s="9"/>
      <c r="AM200" s="9"/>
      <c r="AN200" s="80">
        <f>AO200+AP200+AQ200</f>
        <v>0</v>
      </c>
      <c r="AO200" s="82"/>
      <c r="AP200" s="82"/>
      <c r="AQ200" s="9"/>
      <c r="AR200" s="85">
        <f>((AL200+AK200+AJ200)-((V200)*-1))*-1</f>
        <v>6500</v>
      </c>
      <c r="AS200" s="85">
        <f>((AO200+AP200)-((W200)*-1))*-1</f>
        <v>0</v>
      </c>
      <c r="AT200" s="9"/>
      <c r="AU200" s="9"/>
      <c r="AV200" s="90" t="e">
        <f t="shared" si="1869"/>
        <v>#DIV/0!</v>
      </c>
      <c r="AW200" s="90" t="e">
        <f t="shared" si="1870"/>
        <v>#DIV/0!</v>
      </c>
      <c r="AX200" s="90" t="e">
        <f>AV200+AW200</f>
        <v>#DIV/0!</v>
      </c>
      <c r="AY200" s="92">
        <f t="shared" si="1871"/>
        <v>0</v>
      </c>
      <c r="AZ200" s="92">
        <f t="shared" si="1872"/>
        <v>0</v>
      </c>
      <c r="BA200" s="93">
        <f>BB200+BI200</f>
        <v>0</v>
      </c>
      <c r="BB200" s="93">
        <f>BD200+BE200+BF200+BG200+BH200</f>
        <v>0</v>
      </c>
      <c r="BC200" s="94"/>
      <c r="BD200" s="85"/>
      <c r="BE200" s="85"/>
      <c r="BF200" s="85"/>
      <c r="BG200" s="85"/>
      <c r="BH200" s="85"/>
      <c r="BI200" s="93">
        <f>BJ200+BK200+BL200</f>
        <v>0</v>
      </c>
      <c r="BJ200" s="85"/>
      <c r="BK200" s="85"/>
      <c r="BL200" s="85"/>
      <c r="BM200" s="85">
        <f t="shared" si="1873"/>
        <v>0</v>
      </c>
      <c r="BN200" s="85">
        <f t="shared" si="1874"/>
        <v>0</v>
      </c>
      <c r="BO200" s="9"/>
      <c r="BP200" s="9"/>
      <c r="BQ200" s="90" t="e">
        <f t="shared" si="1875"/>
        <v>#DIV/0!</v>
      </c>
      <c r="BR200" s="90" t="e">
        <f t="shared" si="1876"/>
        <v>#DIV/0!</v>
      </c>
      <c r="BS200" s="90" t="e">
        <f>BQ200+BR200</f>
        <v>#DIV/0!</v>
      </c>
      <c r="BT200" s="93">
        <f>BU200+CB200</f>
        <v>0</v>
      </c>
      <c r="BU200" s="93">
        <f>BW200+BX200+BY200+BZ200+CA200</f>
        <v>0</v>
      </c>
      <c r="BV200" s="94"/>
      <c r="BW200" s="85"/>
      <c r="BX200" s="85"/>
      <c r="BY200" s="85"/>
      <c r="BZ200" s="85"/>
      <c r="CA200" s="85"/>
      <c r="CB200" s="93">
        <f>CC200+CD200+CE200</f>
        <v>0</v>
      </c>
      <c r="CC200" s="85"/>
      <c r="CD200" s="85"/>
      <c r="CE200" s="85"/>
      <c r="CF200" s="85">
        <f t="shared" si="1877"/>
        <v>0</v>
      </c>
      <c r="CG200" s="85">
        <f t="shared" si="1878"/>
        <v>0</v>
      </c>
      <c r="CH200" s="9"/>
      <c r="CI200" s="9"/>
      <c r="CJ200" s="96" t="e">
        <f t="shared" si="1879"/>
        <v>#DIV/0!</v>
      </c>
      <c r="CK200" s="96" t="e">
        <f t="shared" si="1880"/>
        <v>#DIV/0!</v>
      </c>
      <c r="CL200" s="96" t="e">
        <f>CJ200+CK200</f>
        <v>#DIV/0!</v>
      </c>
      <c r="CM200" s="93">
        <f>CN200+CU200</f>
        <v>0</v>
      </c>
      <c r="CN200" s="93">
        <f>CP200+CQ200+CR200+CS200+CT200</f>
        <v>0</v>
      </c>
      <c r="CO200" s="94"/>
      <c r="CP200" s="85"/>
      <c r="CQ200" s="85"/>
      <c r="CR200" s="85"/>
      <c r="CS200" s="85"/>
      <c r="CT200" s="85"/>
      <c r="CU200" s="93">
        <f>CV200+CW200+CX200</f>
        <v>0</v>
      </c>
      <c r="CV200" s="85"/>
      <c r="CW200" s="85"/>
      <c r="CX200" s="85"/>
      <c r="CY200" s="85">
        <f t="shared" si="1881"/>
        <v>0</v>
      </c>
      <c r="CZ200" s="85">
        <f t="shared" si="1882"/>
        <v>0</v>
      </c>
      <c r="DA200" s="9">
        <v>52259</v>
      </c>
      <c r="DB200" s="9">
        <v>21350</v>
      </c>
      <c r="DC200" s="96">
        <f t="shared" si="1883"/>
        <v>0</v>
      </c>
      <c r="DD200" s="96">
        <f t="shared" si="1884"/>
        <v>0</v>
      </c>
      <c r="DE200" s="96">
        <f>DC200+DD200</f>
        <v>0</v>
      </c>
      <c r="DF200" s="93">
        <f>DG200+DN200</f>
        <v>0</v>
      </c>
      <c r="DG200" s="93">
        <f>DI200+DJ200+DK200+DL200+DM200</f>
        <v>0</v>
      </c>
      <c r="DH200" s="94"/>
      <c r="DI200" s="85"/>
      <c r="DJ200" s="85"/>
      <c r="DK200" s="85"/>
      <c r="DL200" s="85"/>
      <c r="DM200" s="85"/>
      <c r="DN200" s="93">
        <f>DO200+DP200+DQ200</f>
        <v>0</v>
      </c>
      <c r="DO200" s="85"/>
      <c r="DP200" s="85"/>
      <c r="DQ200" s="85"/>
      <c r="DR200" s="85">
        <f t="shared" si="1885"/>
        <v>0</v>
      </c>
      <c r="DS200" s="85">
        <f t="shared" si="1886"/>
        <v>0</v>
      </c>
      <c r="DT200" s="9"/>
      <c r="DU200" s="9"/>
      <c r="DV200" s="96" t="e">
        <f t="shared" si="1887"/>
        <v>#DIV/0!</v>
      </c>
      <c r="DW200" s="96" t="e">
        <f t="shared" si="1888"/>
        <v>#DIV/0!</v>
      </c>
      <c r="DX200" s="96" t="e">
        <f>DV200+DW200</f>
        <v>#DIV/0!</v>
      </c>
      <c r="DY200" s="93">
        <f>DZ200+EG200</f>
        <v>0</v>
      </c>
      <c r="DZ200" s="93">
        <f>EB200+EC200+ED200+EE200+EF200</f>
        <v>0</v>
      </c>
      <c r="EA200" s="94"/>
      <c r="EB200" s="85"/>
      <c r="EC200" s="85"/>
      <c r="ED200" s="85"/>
      <c r="EE200" s="85"/>
      <c r="EF200" s="85"/>
      <c r="EG200" s="93">
        <f>EH200+EI200+EJ200</f>
        <v>0</v>
      </c>
      <c r="EH200" s="85"/>
      <c r="EI200" s="85"/>
      <c r="EJ200" s="85"/>
      <c r="EK200" s="85">
        <f t="shared" si="1889"/>
        <v>0</v>
      </c>
      <c r="EL200" s="85">
        <f t="shared" si="1890"/>
        <v>0</v>
      </c>
      <c r="EM200" s="9"/>
      <c r="EN200" s="9"/>
      <c r="EO200" s="96" t="e">
        <f t="shared" si="1891"/>
        <v>#DIV/0!</v>
      </c>
      <c r="EP200" s="96" t="e">
        <f t="shared" si="1892"/>
        <v>#DIV/0!</v>
      </c>
      <c r="EQ200" s="96" t="e">
        <f>EO200+EP200</f>
        <v>#DIV/0!</v>
      </c>
    </row>
    <row r="201" spans="1:147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19">
        <v>3114</v>
      </c>
      <c r="F201" s="19" t="s">
        <v>109</v>
      </c>
      <c r="G201" s="19" t="s">
        <v>95</v>
      </c>
      <c r="H201" s="40">
        <f>I201+P201</f>
        <v>0</v>
      </c>
      <c r="I201" s="40">
        <f>K201+L201+M201+N201+O201</f>
        <v>0</v>
      </c>
      <c r="J201" s="5"/>
      <c r="K201" s="9"/>
      <c r="L201" s="9"/>
      <c r="M201" s="9"/>
      <c r="N201" s="9"/>
      <c r="O201" s="9"/>
      <c r="P201" s="40">
        <f>Q201+R201+S201</f>
        <v>0</v>
      </c>
      <c r="Q201" s="9"/>
      <c r="R201" s="9"/>
      <c r="S201" s="9"/>
      <c r="T201" s="68">
        <f>(L201+M201+N201)*-1</f>
        <v>0</v>
      </c>
      <c r="U201" s="68">
        <f>(Q201+R201)*-1</f>
        <v>0</v>
      </c>
      <c r="V201" s="9">
        <f t="shared" si="1864"/>
        <v>0</v>
      </c>
      <c r="W201" s="9">
        <f t="shared" si="1864"/>
        <v>0</v>
      </c>
      <c r="X201" s="45" t="s">
        <v>219</v>
      </c>
      <c r="Y201" s="45" t="s">
        <v>219</v>
      </c>
      <c r="Z201" s="73">
        <f t="shared" si="1865"/>
        <v>0</v>
      </c>
      <c r="AA201" s="73">
        <f t="shared" si="1866"/>
        <v>0</v>
      </c>
      <c r="AB201" s="73">
        <f>Z201+AA201</f>
        <v>0</v>
      </c>
      <c r="AC201" s="73">
        <f t="shared" si="1867"/>
        <v>0</v>
      </c>
      <c r="AD201" s="73">
        <f t="shared" si="1868"/>
        <v>0</v>
      </c>
      <c r="AE201" s="46">
        <f>AC201+AD201</f>
        <v>0</v>
      </c>
      <c r="AF201" s="40">
        <f>AG201+AN201</f>
        <v>0</v>
      </c>
      <c r="AG201" s="40">
        <f>AI201+AJ201+AK201+AL201+AM201</f>
        <v>0</v>
      </c>
      <c r="AH201" s="5"/>
      <c r="AI201" s="9"/>
      <c r="AJ201" s="9"/>
      <c r="AK201" s="9"/>
      <c r="AL201" s="9"/>
      <c r="AM201" s="9"/>
      <c r="AN201" s="80">
        <f>AO201+AP201+AQ201</f>
        <v>0</v>
      </c>
      <c r="AO201" s="82"/>
      <c r="AP201" s="82"/>
      <c r="AQ201" s="9"/>
      <c r="AR201" s="85">
        <f>((AL201+AK201+AJ201)-((V201)*-1))*-1</f>
        <v>0</v>
      </c>
      <c r="AS201" s="85">
        <f>((AO201+AP201)-((W201)*-1))*-1</f>
        <v>0</v>
      </c>
      <c r="AT201" s="45" t="s">
        <v>219</v>
      </c>
      <c r="AU201" s="45" t="s">
        <v>219</v>
      </c>
      <c r="AV201" s="90">
        <v>0</v>
      </c>
      <c r="AW201" s="90">
        <v>0</v>
      </c>
      <c r="AX201" s="90">
        <f>AV201+AW201</f>
        <v>0</v>
      </c>
      <c r="AY201" s="92">
        <f t="shared" si="1871"/>
        <v>0</v>
      </c>
      <c r="AZ201" s="92">
        <f t="shared" si="1872"/>
        <v>0</v>
      </c>
      <c r="BA201" s="93">
        <f>BB201+BI201</f>
        <v>0</v>
      </c>
      <c r="BB201" s="93">
        <f>BD201+BE201+BF201+BG201+BH201</f>
        <v>0</v>
      </c>
      <c r="BC201" s="94"/>
      <c r="BD201" s="85"/>
      <c r="BE201" s="85"/>
      <c r="BF201" s="85"/>
      <c r="BG201" s="85"/>
      <c r="BH201" s="85"/>
      <c r="BI201" s="93">
        <f>BJ201+BK201+BL201</f>
        <v>0</v>
      </c>
      <c r="BJ201" s="85"/>
      <c r="BK201" s="85"/>
      <c r="BL201" s="85"/>
      <c r="BM201" s="85">
        <f t="shared" si="1873"/>
        <v>0</v>
      </c>
      <c r="BN201" s="85">
        <f t="shared" si="1874"/>
        <v>0</v>
      </c>
      <c r="BO201" s="45" t="s">
        <v>219</v>
      </c>
      <c r="BP201" s="45" t="s">
        <v>219</v>
      </c>
      <c r="BQ201" s="90">
        <v>0</v>
      </c>
      <c r="BR201" s="90">
        <v>0</v>
      </c>
      <c r="BS201" s="90">
        <f>BQ201+BR201</f>
        <v>0</v>
      </c>
      <c r="BT201" s="93">
        <f>BU201+CB201</f>
        <v>0</v>
      </c>
      <c r="BU201" s="93">
        <f>BW201+BX201+BY201+BZ201+CA201</f>
        <v>0</v>
      </c>
      <c r="BV201" s="94"/>
      <c r="BW201" s="85"/>
      <c r="BX201" s="85"/>
      <c r="BY201" s="85"/>
      <c r="BZ201" s="85"/>
      <c r="CA201" s="85"/>
      <c r="CB201" s="93">
        <f>CC201+CD201+CE201</f>
        <v>0</v>
      </c>
      <c r="CC201" s="85"/>
      <c r="CD201" s="85"/>
      <c r="CE201" s="85"/>
      <c r="CF201" s="85">
        <f t="shared" si="1877"/>
        <v>0</v>
      </c>
      <c r="CG201" s="85">
        <f t="shared" si="1878"/>
        <v>0</v>
      </c>
      <c r="CH201" s="45" t="s">
        <v>219</v>
      </c>
      <c r="CI201" s="45" t="s">
        <v>219</v>
      </c>
      <c r="CJ201" s="96">
        <v>0</v>
      </c>
      <c r="CK201" s="96">
        <v>0</v>
      </c>
      <c r="CL201" s="96">
        <f>CJ201+CK201</f>
        <v>0</v>
      </c>
      <c r="CM201" s="93">
        <f>CN201+CU201</f>
        <v>0</v>
      </c>
      <c r="CN201" s="93">
        <f>CP201+CQ201+CR201+CS201+CT201</f>
        <v>0</v>
      </c>
      <c r="CO201" s="94"/>
      <c r="CP201" s="85"/>
      <c r="CQ201" s="85"/>
      <c r="CR201" s="85"/>
      <c r="CS201" s="85"/>
      <c r="CT201" s="85"/>
      <c r="CU201" s="93">
        <f>CV201+CW201+CX201</f>
        <v>0</v>
      </c>
      <c r="CV201" s="85"/>
      <c r="CW201" s="85"/>
      <c r="CX201" s="85"/>
      <c r="CY201" s="85">
        <f t="shared" si="1881"/>
        <v>0</v>
      </c>
      <c r="CZ201" s="85">
        <f t="shared" si="1882"/>
        <v>0</v>
      </c>
      <c r="DA201" s="45" t="s">
        <v>219</v>
      </c>
      <c r="DB201" s="45" t="s">
        <v>219</v>
      </c>
      <c r="DC201" s="96">
        <v>0</v>
      </c>
      <c r="DD201" s="96">
        <v>0</v>
      </c>
      <c r="DE201" s="96">
        <f>DC201+DD201</f>
        <v>0</v>
      </c>
      <c r="DF201" s="93">
        <f>DG201+DN201</f>
        <v>0</v>
      </c>
      <c r="DG201" s="93">
        <f>DI201+DJ201+DK201+DL201+DM201</f>
        <v>0</v>
      </c>
      <c r="DH201" s="94"/>
      <c r="DI201" s="85"/>
      <c r="DJ201" s="85"/>
      <c r="DK201" s="85"/>
      <c r="DL201" s="85"/>
      <c r="DM201" s="85"/>
      <c r="DN201" s="93">
        <f>DO201+DP201+DQ201</f>
        <v>0</v>
      </c>
      <c r="DO201" s="85"/>
      <c r="DP201" s="85"/>
      <c r="DQ201" s="85"/>
      <c r="DR201" s="85">
        <f t="shared" si="1885"/>
        <v>0</v>
      </c>
      <c r="DS201" s="85">
        <f t="shared" si="1886"/>
        <v>0</v>
      </c>
      <c r="DT201" s="45" t="s">
        <v>219</v>
      </c>
      <c r="DU201" s="45" t="s">
        <v>219</v>
      </c>
      <c r="DV201" s="96">
        <v>0</v>
      </c>
      <c r="DW201" s="96">
        <v>0</v>
      </c>
      <c r="DX201" s="96">
        <f>DV201+DW201</f>
        <v>0</v>
      </c>
      <c r="DY201" s="93">
        <f>DZ201+EG201</f>
        <v>0</v>
      </c>
      <c r="DZ201" s="93">
        <f>EB201+EC201+ED201+EE201+EF201</f>
        <v>0</v>
      </c>
      <c r="EA201" s="94"/>
      <c r="EB201" s="85"/>
      <c r="EC201" s="85"/>
      <c r="ED201" s="85"/>
      <c r="EE201" s="85"/>
      <c r="EF201" s="85"/>
      <c r="EG201" s="93">
        <f>EH201+EI201+EJ201</f>
        <v>0</v>
      </c>
      <c r="EH201" s="85"/>
      <c r="EI201" s="85"/>
      <c r="EJ201" s="85"/>
      <c r="EK201" s="85">
        <f t="shared" si="1889"/>
        <v>0</v>
      </c>
      <c r="EL201" s="85">
        <f t="shared" si="1890"/>
        <v>0</v>
      </c>
      <c r="EM201" s="45" t="s">
        <v>219</v>
      </c>
      <c r="EN201" s="45" t="s">
        <v>219</v>
      </c>
      <c r="EO201" s="96">
        <v>0</v>
      </c>
      <c r="EP201" s="96">
        <v>0</v>
      </c>
      <c r="EQ201" s="96">
        <f>EO201+EP201</f>
        <v>0</v>
      </c>
    </row>
    <row r="202" spans="1:147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2">
        <v>3146</v>
      </c>
      <c r="F202" s="2" t="s">
        <v>56</v>
      </c>
      <c r="G202" s="7" t="s">
        <v>95</v>
      </c>
      <c r="H202" s="40">
        <f>I202+P202</f>
        <v>80000</v>
      </c>
      <c r="I202" s="40">
        <f>K202+L202+M202+N202+O202</f>
        <v>20000</v>
      </c>
      <c r="J202" s="5"/>
      <c r="K202" s="9"/>
      <c r="L202" s="9"/>
      <c r="M202" s="9">
        <v>20000</v>
      </c>
      <c r="N202" s="9"/>
      <c r="O202" s="9"/>
      <c r="P202" s="40">
        <f>Q202+R202+S202</f>
        <v>60000</v>
      </c>
      <c r="Q202" s="9"/>
      <c r="R202" s="9">
        <v>60000</v>
      </c>
      <c r="S202" s="9"/>
      <c r="T202" s="68">
        <f>(L202+M202+N202)*-1</f>
        <v>-20000</v>
      </c>
      <c r="U202" s="68">
        <f>(Q202+R202)*-1</f>
        <v>-60000</v>
      </c>
      <c r="V202" s="9">
        <f t="shared" si="1864"/>
        <v>-13000</v>
      </c>
      <c r="W202" s="9">
        <f t="shared" si="1864"/>
        <v>-39000</v>
      </c>
      <c r="X202" s="9">
        <v>50756</v>
      </c>
      <c r="Y202" s="9">
        <v>30694</v>
      </c>
      <c r="Z202" s="73">
        <f t="shared" si="1865"/>
        <v>-0.03</v>
      </c>
      <c r="AA202" s="73">
        <f t="shared" si="1866"/>
        <v>-0.16</v>
      </c>
      <c r="AB202" s="73">
        <f>Z202+AA202</f>
        <v>-0.19</v>
      </c>
      <c r="AC202" s="73">
        <f t="shared" si="1867"/>
        <v>-0.02</v>
      </c>
      <c r="AD202" s="73">
        <f t="shared" si="1868"/>
        <v>-0.1</v>
      </c>
      <c r="AE202" s="46">
        <f t="shared" ref="AE202" si="1893">AC202+AD202</f>
        <v>-0.12000000000000001</v>
      </c>
      <c r="AF202" s="40">
        <f>AG202+AN202</f>
        <v>0</v>
      </c>
      <c r="AG202" s="40">
        <f>AI202+AJ202+AK202+AL202+AM202</f>
        <v>0</v>
      </c>
      <c r="AH202" s="5"/>
      <c r="AI202" s="9"/>
      <c r="AJ202" s="9"/>
      <c r="AK202" s="82"/>
      <c r="AL202" s="9"/>
      <c r="AM202" s="9"/>
      <c r="AN202" s="80">
        <f>AO202+AP202+AQ202</f>
        <v>0</v>
      </c>
      <c r="AO202" s="82"/>
      <c r="AP202" s="82"/>
      <c r="AQ202" s="9"/>
      <c r="AR202" s="85">
        <f>((AL202+AK202+AJ202)-((V202)*-1))*-1</f>
        <v>13000</v>
      </c>
      <c r="AS202" s="85">
        <f>((AO202+AP202)-((W202)*-1))*-1</f>
        <v>39000</v>
      </c>
      <c r="AT202" s="9"/>
      <c r="AU202" s="9"/>
      <c r="AV202" s="90" t="e">
        <f t="shared" si="1869"/>
        <v>#DIV/0!</v>
      </c>
      <c r="AW202" s="90" t="e">
        <f t="shared" si="1870"/>
        <v>#DIV/0!</v>
      </c>
      <c r="AX202" s="90" t="e">
        <f>AV202+AW202</f>
        <v>#DIV/0!</v>
      </c>
      <c r="AY202" s="92">
        <f t="shared" si="1871"/>
        <v>0</v>
      </c>
      <c r="AZ202" s="92">
        <f t="shared" si="1872"/>
        <v>0</v>
      </c>
      <c r="BA202" s="93">
        <f>BB202+BI202</f>
        <v>0</v>
      </c>
      <c r="BB202" s="93">
        <f>BD202+BE202+BF202+BG202+BH202</f>
        <v>0</v>
      </c>
      <c r="BC202" s="94"/>
      <c r="BD202" s="85"/>
      <c r="BE202" s="85"/>
      <c r="BF202" s="85"/>
      <c r="BG202" s="85"/>
      <c r="BH202" s="85"/>
      <c r="BI202" s="93">
        <f>BJ202+BK202+BL202</f>
        <v>0</v>
      </c>
      <c r="BJ202" s="85"/>
      <c r="BK202" s="85"/>
      <c r="BL202" s="85"/>
      <c r="BM202" s="85">
        <f t="shared" si="1873"/>
        <v>0</v>
      </c>
      <c r="BN202" s="85">
        <f t="shared" si="1874"/>
        <v>0</v>
      </c>
      <c r="BO202" s="9"/>
      <c r="BP202" s="9"/>
      <c r="BQ202" s="90" t="e">
        <f t="shared" si="1875"/>
        <v>#DIV/0!</v>
      </c>
      <c r="BR202" s="90" t="e">
        <f t="shared" si="1876"/>
        <v>#DIV/0!</v>
      </c>
      <c r="BS202" s="90" t="e">
        <f>BQ202+BR202</f>
        <v>#DIV/0!</v>
      </c>
      <c r="BT202" s="93">
        <f>BU202+CB202</f>
        <v>0</v>
      </c>
      <c r="BU202" s="93">
        <f>BW202+BX202+BY202+BZ202+CA202</f>
        <v>0</v>
      </c>
      <c r="BV202" s="94"/>
      <c r="BW202" s="85"/>
      <c r="BX202" s="85"/>
      <c r="BY202" s="85"/>
      <c r="BZ202" s="85"/>
      <c r="CA202" s="85"/>
      <c r="CB202" s="93">
        <f>CC202+CD202+CE202</f>
        <v>0</v>
      </c>
      <c r="CC202" s="85"/>
      <c r="CD202" s="85"/>
      <c r="CE202" s="85"/>
      <c r="CF202" s="85">
        <f t="shared" si="1877"/>
        <v>0</v>
      </c>
      <c r="CG202" s="85">
        <f t="shared" si="1878"/>
        <v>0</v>
      </c>
      <c r="CH202" s="9"/>
      <c r="CI202" s="9"/>
      <c r="CJ202" s="96" t="e">
        <f t="shared" si="1879"/>
        <v>#DIV/0!</v>
      </c>
      <c r="CK202" s="96" t="e">
        <f t="shared" si="1880"/>
        <v>#DIV/0!</v>
      </c>
      <c r="CL202" s="96" t="e">
        <f>CJ202+CK202</f>
        <v>#DIV/0!</v>
      </c>
      <c r="CM202" s="93">
        <f>CN202+CU202</f>
        <v>0</v>
      </c>
      <c r="CN202" s="93">
        <f>CP202+CQ202+CR202+CS202+CT202</f>
        <v>0</v>
      </c>
      <c r="CO202" s="94"/>
      <c r="CP202" s="85"/>
      <c r="CQ202" s="85"/>
      <c r="CR202" s="85"/>
      <c r="CS202" s="85"/>
      <c r="CT202" s="85"/>
      <c r="CU202" s="93">
        <f>CV202+CW202+CX202</f>
        <v>0</v>
      </c>
      <c r="CV202" s="85"/>
      <c r="CW202" s="85"/>
      <c r="CX202" s="85"/>
      <c r="CY202" s="85">
        <f t="shared" si="1881"/>
        <v>0</v>
      </c>
      <c r="CZ202" s="85">
        <f t="shared" si="1882"/>
        <v>0</v>
      </c>
      <c r="DA202" s="9">
        <v>51792</v>
      </c>
      <c r="DB202" s="9">
        <v>31320</v>
      </c>
      <c r="DC202" s="96">
        <f t="shared" ref="DC202" si="1894">ROUND(((CR202+CS202)-(BY202+BZ202))/DA202/10,2)*-1</f>
        <v>0</v>
      </c>
      <c r="DD202" s="96">
        <f t="shared" ref="DD202" si="1895">ROUND(((CW202-CD202)/DB202/10),2)*-1</f>
        <v>0</v>
      </c>
      <c r="DE202" s="96">
        <f>DC202+DD202</f>
        <v>0</v>
      </c>
      <c r="DF202" s="93">
        <f>DG202+DN202</f>
        <v>0</v>
      </c>
      <c r="DG202" s="93">
        <f>DI202+DJ202+DK202+DL202+DM202</f>
        <v>0</v>
      </c>
      <c r="DH202" s="94"/>
      <c r="DI202" s="85"/>
      <c r="DJ202" s="85"/>
      <c r="DK202" s="85"/>
      <c r="DL202" s="85"/>
      <c r="DM202" s="85"/>
      <c r="DN202" s="93">
        <f>DO202+DP202+DQ202</f>
        <v>0</v>
      </c>
      <c r="DO202" s="85"/>
      <c r="DP202" s="85"/>
      <c r="DQ202" s="85"/>
      <c r="DR202" s="85">
        <f t="shared" si="1885"/>
        <v>0</v>
      </c>
      <c r="DS202" s="85">
        <f t="shared" si="1886"/>
        <v>0</v>
      </c>
      <c r="DT202" s="9"/>
      <c r="DU202" s="9"/>
      <c r="DV202" s="96" t="e">
        <f t="shared" ref="DV202" si="1896">ROUND(((DK202+DL202)-(CR202+CS202))/DT202/10,2)*-1</f>
        <v>#DIV/0!</v>
      </c>
      <c r="DW202" s="96" t="e">
        <f t="shared" ref="DW202" si="1897">ROUND(((DP202-CW202)/DU202/10),2)*-1</f>
        <v>#DIV/0!</v>
      </c>
      <c r="DX202" s="96" t="e">
        <f>DV202+DW202</f>
        <v>#DIV/0!</v>
      </c>
      <c r="DY202" s="93">
        <f>DZ202+EG202</f>
        <v>0</v>
      </c>
      <c r="DZ202" s="93">
        <f>EB202+EC202+ED202+EE202+EF202</f>
        <v>0</v>
      </c>
      <c r="EA202" s="94"/>
      <c r="EB202" s="85"/>
      <c r="EC202" s="85"/>
      <c r="ED202" s="85"/>
      <c r="EE202" s="85"/>
      <c r="EF202" s="85"/>
      <c r="EG202" s="93">
        <f>EH202+EI202+EJ202</f>
        <v>0</v>
      </c>
      <c r="EH202" s="85"/>
      <c r="EI202" s="85"/>
      <c r="EJ202" s="85"/>
      <c r="EK202" s="85">
        <f t="shared" si="1889"/>
        <v>0</v>
      </c>
      <c r="EL202" s="85">
        <f t="shared" si="1890"/>
        <v>0</v>
      </c>
      <c r="EM202" s="9"/>
      <c r="EN202" s="9"/>
      <c r="EO202" s="96" t="e">
        <f t="shared" ref="EO202" si="1898">ROUND(((ED202+EE202)-(DK202+DL202))/EM202/10,2)*-1</f>
        <v>#DIV/0!</v>
      </c>
      <c r="EP202" s="96" t="e">
        <f t="shared" ref="EP202" si="1899">ROUND(((EI202-DP202)/EN202/10),2)*-1</f>
        <v>#DIV/0!</v>
      </c>
      <c r="EQ202" s="96" t="e">
        <f>EO202+EP202</f>
        <v>#DIV/0!</v>
      </c>
    </row>
    <row r="203" spans="1:147" x14ac:dyDescent="0.25">
      <c r="A203" s="29"/>
      <c r="B203" s="30"/>
      <c r="C203" s="31"/>
      <c r="D203" s="32" t="s">
        <v>182</v>
      </c>
      <c r="E203" s="30"/>
      <c r="F203" s="30"/>
      <c r="G203" s="31"/>
      <c r="H203" s="33">
        <f t="shared" ref="H203:AE203" si="1900">SUBTOTAL(9,H199:H202)</f>
        <v>100000</v>
      </c>
      <c r="I203" s="33">
        <f t="shared" si="1900"/>
        <v>40000</v>
      </c>
      <c r="J203" s="33">
        <f t="shared" si="1900"/>
        <v>0</v>
      </c>
      <c r="K203" s="33">
        <f t="shared" si="1900"/>
        <v>0</v>
      </c>
      <c r="L203" s="33">
        <f t="shared" si="1900"/>
        <v>20000</v>
      </c>
      <c r="M203" s="33">
        <f t="shared" si="1900"/>
        <v>20000</v>
      </c>
      <c r="N203" s="33">
        <f t="shared" si="1900"/>
        <v>0</v>
      </c>
      <c r="O203" s="33">
        <f t="shared" si="1900"/>
        <v>0</v>
      </c>
      <c r="P203" s="33">
        <f t="shared" si="1900"/>
        <v>60000</v>
      </c>
      <c r="Q203" s="33">
        <f t="shared" si="1900"/>
        <v>0</v>
      </c>
      <c r="R203" s="33">
        <f t="shared" si="1900"/>
        <v>60000</v>
      </c>
      <c r="S203" s="33">
        <f t="shared" si="1900"/>
        <v>0</v>
      </c>
      <c r="T203" s="33">
        <f t="shared" si="1900"/>
        <v>-40000</v>
      </c>
      <c r="U203" s="33">
        <f t="shared" si="1900"/>
        <v>-60000</v>
      </c>
      <c r="V203" s="33">
        <f t="shared" si="1900"/>
        <v>-26000</v>
      </c>
      <c r="W203" s="33">
        <f t="shared" si="1900"/>
        <v>-39000</v>
      </c>
      <c r="X203" s="33">
        <f t="shared" si="1900"/>
        <v>150613</v>
      </c>
      <c r="Y203" s="33">
        <f t="shared" si="1900"/>
        <v>80394</v>
      </c>
      <c r="Z203" s="47">
        <f t="shared" si="1900"/>
        <v>-0.03</v>
      </c>
      <c r="AA203" s="47">
        <f t="shared" si="1900"/>
        <v>-0.16</v>
      </c>
      <c r="AB203" s="47">
        <f t="shared" si="1900"/>
        <v>-0.19</v>
      </c>
      <c r="AC203" s="47">
        <f t="shared" si="1900"/>
        <v>-0.02</v>
      </c>
      <c r="AD203" s="47">
        <f t="shared" si="1900"/>
        <v>-0.1</v>
      </c>
      <c r="AE203" s="47">
        <f t="shared" si="1900"/>
        <v>-0.12000000000000001</v>
      </c>
      <c r="AF203" s="33">
        <f t="shared" ref="AF203:AX203" si="1901">SUBTOTAL(9,AF199:AF202)</f>
        <v>0</v>
      </c>
      <c r="AG203" s="33">
        <f t="shared" si="1901"/>
        <v>0</v>
      </c>
      <c r="AH203" s="33">
        <f t="shared" si="1901"/>
        <v>0</v>
      </c>
      <c r="AI203" s="33">
        <f t="shared" si="1901"/>
        <v>0</v>
      </c>
      <c r="AJ203" s="33">
        <f t="shared" si="1901"/>
        <v>0</v>
      </c>
      <c r="AK203" s="33">
        <f t="shared" si="1901"/>
        <v>0</v>
      </c>
      <c r="AL203" s="33">
        <f t="shared" si="1901"/>
        <v>0</v>
      </c>
      <c r="AM203" s="33">
        <f t="shared" si="1901"/>
        <v>0</v>
      </c>
      <c r="AN203" s="33">
        <f t="shared" si="1901"/>
        <v>0</v>
      </c>
      <c r="AO203" s="33">
        <f t="shared" si="1901"/>
        <v>0</v>
      </c>
      <c r="AP203" s="33">
        <f t="shared" si="1901"/>
        <v>0</v>
      </c>
      <c r="AQ203" s="33">
        <f t="shared" si="1901"/>
        <v>0</v>
      </c>
      <c r="AR203" s="33">
        <f t="shared" si="1901"/>
        <v>26000</v>
      </c>
      <c r="AS203" s="33">
        <f t="shared" si="1901"/>
        <v>39000</v>
      </c>
      <c r="AT203" s="33">
        <f t="shared" si="1901"/>
        <v>0</v>
      </c>
      <c r="AU203" s="33">
        <f t="shared" si="1901"/>
        <v>0</v>
      </c>
      <c r="AV203" s="47" t="e">
        <f t="shared" si="1901"/>
        <v>#DIV/0!</v>
      </c>
      <c r="AW203" s="47" t="e">
        <f t="shared" si="1901"/>
        <v>#DIV/0!</v>
      </c>
      <c r="AX203" s="47" t="e">
        <f t="shared" si="1901"/>
        <v>#DIV/0!</v>
      </c>
      <c r="AY203"/>
      <c r="AZ203"/>
      <c r="BA203" s="33">
        <f t="shared" ref="BA203:BS203" si="1902">SUBTOTAL(9,BA199:BA202)</f>
        <v>0</v>
      </c>
      <c r="BB203" s="33">
        <f t="shared" si="1902"/>
        <v>0</v>
      </c>
      <c r="BC203" s="33">
        <f t="shared" si="1902"/>
        <v>0</v>
      </c>
      <c r="BD203" s="33">
        <f t="shared" si="1902"/>
        <v>0</v>
      </c>
      <c r="BE203" s="33">
        <f t="shared" si="1902"/>
        <v>0</v>
      </c>
      <c r="BF203" s="33">
        <f t="shared" si="1902"/>
        <v>0</v>
      </c>
      <c r="BG203" s="33">
        <f t="shared" si="1902"/>
        <v>0</v>
      </c>
      <c r="BH203" s="33">
        <f t="shared" si="1902"/>
        <v>0</v>
      </c>
      <c r="BI203" s="33">
        <f t="shared" si="1902"/>
        <v>0</v>
      </c>
      <c r="BJ203" s="33">
        <f t="shared" si="1902"/>
        <v>0</v>
      </c>
      <c r="BK203" s="33">
        <f t="shared" si="1902"/>
        <v>0</v>
      </c>
      <c r="BL203" s="33">
        <f t="shared" si="1902"/>
        <v>0</v>
      </c>
      <c r="BM203" s="33">
        <f t="shared" si="1902"/>
        <v>0</v>
      </c>
      <c r="BN203" s="33">
        <f t="shared" si="1902"/>
        <v>0</v>
      </c>
      <c r="BO203" s="33">
        <f t="shared" si="1902"/>
        <v>0</v>
      </c>
      <c r="BP203" s="33">
        <f t="shared" si="1902"/>
        <v>0</v>
      </c>
      <c r="BQ203" s="47" t="e">
        <f t="shared" si="1902"/>
        <v>#DIV/0!</v>
      </c>
      <c r="BR203" s="47" t="e">
        <f t="shared" si="1902"/>
        <v>#DIV/0!</v>
      </c>
      <c r="BS203" s="47" t="e">
        <f t="shared" si="1902"/>
        <v>#DIV/0!</v>
      </c>
      <c r="BT203" s="33">
        <f t="shared" ref="BT203:CL203" si="1903">SUBTOTAL(9,BT199:BT202)</f>
        <v>0</v>
      </c>
      <c r="BU203" s="33">
        <f t="shared" si="1903"/>
        <v>0</v>
      </c>
      <c r="BV203" s="33">
        <f t="shared" si="1903"/>
        <v>0</v>
      </c>
      <c r="BW203" s="33">
        <f t="shared" si="1903"/>
        <v>0</v>
      </c>
      <c r="BX203" s="33">
        <f t="shared" si="1903"/>
        <v>0</v>
      </c>
      <c r="BY203" s="33">
        <f t="shared" si="1903"/>
        <v>0</v>
      </c>
      <c r="BZ203" s="33">
        <f t="shared" si="1903"/>
        <v>0</v>
      </c>
      <c r="CA203" s="33">
        <f t="shared" si="1903"/>
        <v>0</v>
      </c>
      <c r="CB203" s="33">
        <f t="shared" si="1903"/>
        <v>0</v>
      </c>
      <c r="CC203" s="33">
        <f t="shared" si="1903"/>
        <v>0</v>
      </c>
      <c r="CD203" s="33">
        <f t="shared" si="1903"/>
        <v>0</v>
      </c>
      <c r="CE203" s="33">
        <f t="shared" si="1903"/>
        <v>0</v>
      </c>
      <c r="CF203" s="33">
        <f t="shared" si="1903"/>
        <v>0</v>
      </c>
      <c r="CG203" s="33">
        <f t="shared" si="1903"/>
        <v>0</v>
      </c>
      <c r="CH203" s="33">
        <f t="shared" si="1903"/>
        <v>0</v>
      </c>
      <c r="CI203" s="33">
        <f t="shared" si="1903"/>
        <v>0</v>
      </c>
      <c r="CJ203" s="60" t="e">
        <f t="shared" si="1903"/>
        <v>#DIV/0!</v>
      </c>
      <c r="CK203" s="60" t="e">
        <f t="shared" si="1903"/>
        <v>#DIV/0!</v>
      </c>
      <c r="CL203" s="60" t="e">
        <f t="shared" si="1903"/>
        <v>#DIV/0!</v>
      </c>
      <c r="CM203" s="33">
        <f t="shared" ref="CM203:DE203" si="1904">SUBTOTAL(9,CM199:CM202)</f>
        <v>0</v>
      </c>
      <c r="CN203" s="33">
        <f t="shared" si="1904"/>
        <v>0</v>
      </c>
      <c r="CO203" s="33">
        <f t="shared" si="1904"/>
        <v>0</v>
      </c>
      <c r="CP203" s="33">
        <f t="shared" si="1904"/>
        <v>0</v>
      </c>
      <c r="CQ203" s="33">
        <f t="shared" si="1904"/>
        <v>0</v>
      </c>
      <c r="CR203" s="33">
        <f t="shared" si="1904"/>
        <v>0</v>
      </c>
      <c r="CS203" s="33">
        <f t="shared" si="1904"/>
        <v>0</v>
      </c>
      <c r="CT203" s="33">
        <f t="shared" si="1904"/>
        <v>0</v>
      </c>
      <c r="CU203" s="33">
        <f t="shared" si="1904"/>
        <v>0</v>
      </c>
      <c r="CV203" s="33">
        <f t="shared" si="1904"/>
        <v>0</v>
      </c>
      <c r="CW203" s="33">
        <f t="shared" si="1904"/>
        <v>0</v>
      </c>
      <c r="CX203" s="33">
        <f t="shared" si="1904"/>
        <v>0</v>
      </c>
      <c r="CY203" s="33">
        <f t="shared" si="1904"/>
        <v>0</v>
      </c>
      <c r="CZ203" s="33">
        <f t="shared" si="1904"/>
        <v>0</v>
      </c>
      <c r="DA203" s="33">
        <f t="shared" si="1904"/>
        <v>146597.49046660832</v>
      </c>
      <c r="DB203" s="33">
        <f t="shared" si="1904"/>
        <v>72860</v>
      </c>
      <c r="DC203" s="60">
        <f t="shared" si="1904"/>
        <v>0</v>
      </c>
      <c r="DD203" s="60">
        <f t="shared" si="1904"/>
        <v>0</v>
      </c>
      <c r="DE203" s="60">
        <f t="shared" si="1904"/>
        <v>0</v>
      </c>
      <c r="DF203" s="33">
        <f t="shared" ref="DF203:DX203" si="1905">SUBTOTAL(9,DF199:DF202)</f>
        <v>0</v>
      </c>
      <c r="DG203" s="33">
        <f t="shared" si="1905"/>
        <v>0</v>
      </c>
      <c r="DH203" s="33">
        <f t="shared" si="1905"/>
        <v>0</v>
      </c>
      <c r="DI203" s="33">
        <f t="shared" si="1905"/>
        <v>0</v>
      </c>
      <c r="DJ203" s="33">
        <f t="shared" si="1905"/>
        <v>0</v>
      </c>
      <c r="DK203" s="33">
        <f t="shared" si="1905"/>
        <v>0</v>
      </c>
      <c r="DL203" s="33">
        <f t="shared" si="1905"/>
        <v>0</v>
      </c>
      <c r="DM203" s="33">
        <f t="shared" si="1905"/>
        <v>0</v>
      </c>
      <c r="DN203" s="33">
        <f t="shared" si="1905"/>
        <v>0</v>
      </c>
      <c r="DO203" s="33">
        <f t="shared" si="1905"/>
        <v>0</v>
      </c>
      <c r="DP203" s="33">
        <f t="shared" si="1905"/>
        <v>0</v>
      </c>
      <c r="DQ203" s="33">
        <f t="shared" si="1905"/>
        <v>0</v>
      </c>
      <c r="DR203" s="33">
        <f t="shared" si="1905"/>
        <v>0</v>
      </c>
      <c r="DS203" s="33">
        <f t="shared" si="1905"/>
        <v>0</v>
      </c>
      <c r="DT203" s="33">
        <f t="shared" si="1905"/>
        <v>0</v>
      </c>
      <c r="DU203" s="33">
        <f t="shared" si="1905"/>
        <v>0</v>
      </c>
      <c r="DV203" s="60" t="e">
        <f t="shared" si="1905"/>
        <v>#DIV/0!</v>
      </c>
      <c r="DW203" s="60" t="e">
        <f t="shared" si="1905"/>
        <v>#DIV/0!</v>
      </c>
      <c r="DX203" s="60" t="e">
        <f t="shared" si="1905"/>
        <v>#DIV/0!</v>
      </c>
      <c r="DY203" s="33">
        <f t="shared" ref="DY203:EQ203" si="1906">SUBTOTAL(9,DY199:DY202)</f>
        <v>0</v>
      </c>
      <c r="DZ203" s="33">
        <f t="shared" si="1906"/>
        <v>0</v>
      </c>
      <c r="EA203" s="33">
        <f t="shared" si="1906"/>
        <v>0</v>
      </c>
      <c r="EB203" s="33">
        <f t="shared" si="1906"/>
        <v>0</v>
      </c>
      <c r="EC203" s="33">
        <f t="shared" si="1906"/>
        <v>0</v>
      </c>
      <c r="ED203" s="33">
        <f t="shared" si="1906"/>
        <v>0</v>
      </c>
      <c r="EE203" s="33">
        <f t="shared" si="1906"/>
        <v>0</v>
      </c>
      <c r="EF203" s="33">
        <f t="shared" si="1906"/>
        <v>0</v>
      </c>
      <c r="EG203" s="33">
        <f t="shared" si="1906"/>
        <v>0</v>
      </c>
      <c r="EH203" s="33">
        <f t="shared" si="1906"/>
        <v>0</v>
      </c>
      <c r="EI203" s="33">
        <f t="shared" si="1906"/>
        <v>0</v>
      </c>
      <c r="EJ203" s="33">
        <f t="shared" si="1906"/>
        <v>0</v>
      </c>
      <c r="EK203" s="33">
        <f t="shared" si="1906"/>
        <v>0</v>
      </c>
      <c r="EL203" s="33">
        <f t="shared" si="1906"/>
        <v>0</v>
      </c>
      <c r="EM203" s="33">
        <f t="shared" si="1906"/>
        <v>0</v>
      </c>
      <c r="EN203" s="33">
        <f t="shared" si="1906"/>
        <v>0</v>
      </c>
      <c r="EO203" s="60" t="e">
        <f t="shared" si="1906"/>
        <v>#DIV/0!</v>
      </c>
      <c r="EP203" s="60" t="e">
        <f t="shared" si="1906"/>
        <v>#DIV/0!</v>
      </c>
      <c r="EQ203" s="60" t="e">
        <f t="shared" si="1906"/>
        <v>#DIV/0!</v>
      </c>
    </row>
    <row r="204" spans="1:147" x14ac:dyDescent="0.25">
      <c r="A204" s="25">
        <v>1462</v>
      </c>
      <c r="B204" s="6">
        <v>600023320</v>
      </c>
      <c r="C204" s="26">
        <v>60254301</v>
      </c>
      <c r="D204" s="27" t="s">
        <v>60</v>
      </c>
      <c r="E204" s="6">
        <v>3112</v>
      </c>
      <c r="F204" s="6" t="s">
        <v>71</v>
      </c>
      <c r="G204" s="6" t="s">
        <v>19</v>
      </c>
      <c r="H204" s="40">
        <f t="shared" ref="H204:H209" si="1907">I204+P204</f>
        <v>0</v>
      </c>
      <c r="I204" s="40">
        <f t="shared" ref="I204:I209" si="1908">K204+L204+M204+N204+O204</f>
        <v>0</v>
      </c>
      <c r="J204" s="5"/>
      <c r="K204" s="9"/>
      <c r="L204" s="9"/>
      <c r="M204" s="9"/>
      <c r="N204" s="9"/>
      <c r="O204" s="9"/>
      <c r="P204" s="40">
        <f t="shared" ref="P204:P209" si="1909">Q204+R204+S204</f>
        <v>0</v>
      </c>
      <c r="Q204" s="9"/>
      <c r="R204" s="9"/>
      <c r="S204" s="9"/>
      <c r="T204" s="68">
        <f t="shared" ref="T204:T209" si="1910">(L204+M204+N204)*-1</f>
        <v>0</v>
      </c>
      <c r="U204" s="68">
        <f t="shared" ref="U204:U209" si="1911">(Q204+R204)*-1</f>
        <v>0</v>
      </c>
      <c r="V204" s="9">
        <f t="shared" ref="V204:W209" si="1912">ROUND(T204*0.65,0)</f>
        <v>0</v>
      </c>
      <c r="W204" s="9">
        <f t="shared" si="1912"/>
        <v>0</v>
      </c>
      <c r="X204" s="9">
        <v>45369</v>
      </c>
      <c r="Y204" s="9">
        <v>23310</v>
      </c>
      <c r="Z204" s="73">
        <f t="shared" ref="Z204:Z209" si="1913">IF(T204=0,0,ROUND((T204+L204)/X204/12,2))</f>
        <v>0</v>
      </c>
      <c r="AA204" s="73">
        <f t="shared" ref="AA204:AA209" si="1914">IF(U204=0,0,ROUND((U204+Q204)/Y204/12,2))</f>
        <v>0</v>
      </c>
      <c r="AB204" s="73">
        <f t="shared" ref="AB204:AB209" si="1915">Z204+AA204</f>
        <v>0</v>
      </c>
      <c r="AC204" s="73">
        <f t="shared" ref="AC204:AC209" si="1916">ROUND(Z204*0.65,2)</f>
        <v>0</v>
      </c>
      <c r="AD204" s="73">
        <f t="shared" ref="AD204:AD209" si="1917">ROUND(AA204*0.65,2)</f>
        <v>0</v>
      </c>
      <c r="AE204" s="46">
        <f t="shared" ref="AE204:AE209" si="1918">AC204+AD204</f>
        <v>0</v>
      </c>
      <c r="AF204" s="40">
        <f t="shared" ref="AF204:AF209" si="1919">AG204+AN204</f>
        <v>0</v>
      </c>
      <c r="AG204" s="40">
        <f t="shared" ref="AG204:AG209" si="1920">AI204+AJ204+AK204+AL204+AM204</f>
        <v>0</v>
      </c>
      <c r="AH204" s="5"/>
      <c r="AI204" s="9"/>
      <c r="AJ204" s="9"/>
      <c r="AK204" s="9"/>
      <c r="AL204" s="9"/>
      <c r="AM204" s="9"/>
      <c r="AN204" s="40">
        <f t="shared" ref="AN204:AN209" si="1921">AO204+AP204+AQ204</f>
        <v>0</v>
      </c>
      <c r="AO204" s="9"/>
      <c r="AP204" s="9"/>
      <c r="AQ204" s="9"/>
      <c r="AR204" s="85">
        <f t="shared" ref="AR204:AR209" si="1922">((AL204+AK204+AJ204)-((V204)*-1))*-1</f>
        <v>0</v>
      </c>
      <c r="AS204" s="85">
        <f t="shared" ref="AS204:AS209" si="1923">((AO204+AP204)-((W204)*-1))*-1</f>
        <v>0</v>
      </c>
      <c r="AT204" s="9"/>
      <c r="AU204" s="9"/>
      <c r="AV204" s="90" t="e">
        <f t="shared" ref="AV204:AV208" si="1924">ROUND((AY204/AT204/10)+(AC204),2)*-1</f>
        <v>#DIV/0!</v>
      </c>
      <c r="AW204" s="90" t="e">
        <f t="shared" ref="AW204:AW209" si="1925">ROUND((AZ204/AU204/10)+AD204,2)*-1</f>
        <v>#DIV/0!</v>
      </c>
      <c r="AX204" s="90" t="e">
        <f t="shared" ref="AX204:AX209" si="1926">AV204+AW204</f>
        <v>#DIV/0!</v>
      </c>
      <c r="AY204" s="92">
        <f t="shared" ref="AY204:AY209" si="1927">AK204+AL204</f>
        <v>0</v>
      </c>
      <c r="AZ204" s="92">
        <f t="shared" ref="AZ204:AZ209" si="1928">AP204</f>
        <v>0</v>
      </c>
      <c r="BA204" s="93">
        <f t="shared" ref="BA204:BA209" si="1929">BB204+BI204</f>
        <v>0</v>
      </c>
      <c r="BB204" s="93">
        <f t="shared" ref="BB204:BB209" si="1930">BD204+BE204+BF204+BG204+BH204</f>
        <v>0</v>
      </c>
      <c r="BC204" s="94"/>
      <c r="BD204" s="85"/>
      <c r="BE204" s="85"/>
      <c r="BF204" s="85"/>
      <c r="BG204" s="85"/>
      <c r="BH204" s="85"/>
      <c r="BI204" s="93">
        <f t="shared" ref="BI204:BI209" si="1931">BJ204+BK204+BL204</f>
        <v>0</v>
      </c>
      <c r="BJ204" s="85"/>
      <c r="BK204" s="85"/>
      <c r="BL204" s="85"/>
      <c r="BM204" s="85">
        <f t="shared" ref="BM204:BM209" si="1932">(BE204+BF204+BG204)-(AJ204+AK204+AL204)</f>
        <v>0</v>
      </c>
      <c r="BN204" s="85">
        <f t="shared" ref="BN204:BN209" si="1933">(BJ204+BK204)-(AO204+AP204)</f>
        <v>0</v>
      </c>
      <c r="BO204" s="9"/>
      <c r="BP204" s="9"/>
      <c r="BQ204" s="90" t="e">
        <f t="shared" ref="BQ204:BQ208" si="1934">ROUND(((BF204+BG204)-(AK204+AL204))/BO204/10,2)*-1</f>
        <v>#DIV/0!</v>
      </c>
      <c r="BR204" s="90" t="e">
        <f t="shared" ref="BR204:BR209" si="1935">ROUND(((BK204-AP204)/BP204/10),2)*-1</f>
        <v>#DIV/0!</v>
      </c>
      <c r="BS204" s="90" t="e">
        <f t="shared" ref="BS204:BS209" si="1936">BQ204+BR204</f>
        <v>#DIV/0!</v>
      </c>
      <c r="BT204" s="93">
        <f t="shared" ref="BT204:BT209" si="1937">BU204+CB204</f>
        <v>0</v>
      </c>
      <c r="BU204" s="93">
        <f t="shared" ref="BU204:BU209" si="1938">BW204+BX204+BY204+BZ204+CA204</f>
        <v>0</v>
      </c>
      <c r="BV204" s="94"/>
      <c r="BW204" s="85"/>
      <c r="BX204" s="85"/>
      <c r="BY204" s="85"/>
      <c r="BZ204" s="85"/>
      <c r="CA204" s="85"/>
      <c r="CB204" s="93">
        <f t="shared" ref="CB204:CB209" si="1939">CC204+CD204+CE204</f>
        <v>0</v>
      </c>
      <c r="CC204" s="85"/>
      <c r="CD204" s="85"/>
      <c r="CE204" s="85"/>
      <c r="CF204" s="85">
        <f t="shared" ref="CF204:CF209" si="1940">(BX204+BY204+BZ204)-(BE204+BF204+BG204)</f>
        <v>0</v>
      </c>
      <c r="CG204" s="85">
        <f t="shared" ref="CG204:CG209" si="1941">(CC204+CD204)-(BJ204+BK204)</f>
        <v>0</v>
      </c>
      <c r="CH204" s="9"/>
      <c r="CI204" s="9"/>
      <c r="CJ204" s="96" t="e">
        <f t="shared" ref="CJ204:CJ208" si="1942">ROUND(((BY204+BZ204)-(BF204+BG204))/CH204/10,2)*-1</f>
        <v>#DIV/0!</v>
      </c>
      <c r="CK204" s="96" t="e">
        <f t="shared" ref="CK204:CK209" si="1943">ROUND(((CD204-BK204)/CI204/10),2)*-1</f>
        <v>#DIV/0!</v>
      </c>
      <c r="CL204" s="96" t="e">
        <f t="shared" ref="CL204:CL209" si="1944">CJ204+CK204</f>
        <v>#DIV/0!</v>
      </c>
      <c r="CM204" s="93">
        <f t="shared" ref="CM204:CM209" si="1945">CN204+CU204</f>
        <v>0</v>
      </c>
      <c r="CN204" s="93">
        <f t="shared" ref="CN204:CN209" si="1946">CP204+CQ204+CR204+CS204+CT204</f>
        <v>0</v>
      </c>
      <c r="CO204" s="94"/>
      <c r="CP204" s="85"/>
      <c r="CQ204" s="85"/>
      <c r="CR204" s="85"/>
      <c r="CS204" s="85"/>
      <c r="CT204" s="85"/>
      <c r="CU204" s="93">
        <f t="shared" ref="CU204:CU209" si="1947">CV204+CW204+CX204</f>
        <v>0</v>
      </c>
      <c r="CV204" s="85"/>
      <c r="CW204" s="85"/>
      <c r="CX204" s="85"/>
      <c r="CY204" s="85">
        <f t="shared" ref="CY204:CY209" si="1948">(CQ204+CR204+CS204)-(BX204+BY204+BZ204)</f>
        <v>0</v>
      </c>
      <c r="CZ204" s="85">
        <f t="shared" ref="CZ204:CZ209" si="1949">(CV204+CW204)-(CC204+CD204)</f>
        <v>0</v>
      </c>
      <c r="DA204" s="9">
        <v>42546.490466608309</v>
      </c>
      <c r="DB204" s="9">
        <v>20190</v>
      </c>
      <c r="DC204" s="96">
        <f t="shared" ref="DC204:DC206" si="1950">ROUND(((CR204+CS204)-(BY204+BZ204))/DA204/10,2)*-1</f>
        <v>0</v>
      </c>
      <c r="DD204" s="96">
        <f t="shared" ref="DD204:DD206" si="1951">ROUND(((CW204-CD204)/DB204/10),2)*-1</f>
        <v>0</v>
      </c>
      <c r="DE204" s="96">
        <f t="shared" ref="DE204:DE209" si="1952">DC204+DD204</f>
        <v>0</v>
      </c>
      <c r="DF204" s="93">
        <f t="shared" ref="DF204:DF209" si="1953">DG204+DN204</f>
        <v>0</v>
      </c>
      <c r="DG204" s="93">
        <f t="shared" ref="DG204:DG209" si="1954">DI204+DJ204+DK204+DL204+DM204</f>
        <v>0</v>
      </c>
      <c r="DH204" s="94"/>
      <c r="DI204" s="85"/>
      <c r="DJ204" s="85"/>
      <c r="DK204" s="85"/>
      <c r="DL204" s="85"/>
      <c r="DM204" s="85"/>
      <c r="DN204" s="93">
        <f t="shared" ref="DN204:DN209" si="1955">DO204+DP204+DQ204</f>
        <v>0</v>
      </c>
      <c r="DO204" s="85"/>
      <c r="DP204" s="85"/>
      <c r="DQ204" s="85"/>
      <c r="DR204" s="85">
        <f t="shared" ref="DR204:DR209" si="1956">(DJ204+DK204+DL204)-(CQ204+CR204+CS204)</f>
        <v>0</v>
      </c>
      <c r="DS204" s="85">
        <f t="shared" ref="DS204:DS209" si="1957">(DO204+DP204)-(CV204+CW204)</f>
        <v>0</v>
      </c>
      <c r="DT204" s="9"/>
      <c r="DU204" s="9"/>
      <c r="DV204" s="96" t="e">
        <f t="shared" ref="DV204:DV206" si="1958">ROUND(((DK204+DL204)-(CR204+CS204))/DT204/10,2)*-1</f>
        <v>#DIV/0!</v>
      </c>
      <c r="DW204" s="96" t="e">
        <f t="shared" ref="DW204:DW206" si="1959">ROUND(((DP204-CW204)/DU204/10),2)*-1</f>
        <v>#DIV/0!</v>
      </c>
      <c r="DX204" s="96" t="e">
        <f t="shared" ref="DX204:DX209" si="1960">DV204+DW204</f>
        <v>#DIV/0!</v>
      </c>
      <c r="DY204" s="93">
        <f t="shared" ref="DY204:DY209" si="1961">DZ204+EG204</f>
        <v>0</v>
      </c>
      <c r="DZ204" s="93">
        <f t="shared" ref="DZ204:DZ209" si="1962">EB204+EC204+ED204+EE204+EF204</f>
        <v>0</v>
      </c>
      <c r="EA204" s="94"/>
      <c r="EB204" s="85"/>
      <c r="EC204" s="85"/>
      <c r="ED204" s="85"/>
      <c r="EE204" s="85"/>
      <c r="EF204" s="85"/>
      <c r="EG204" s="93">
        <f t="shared" ref="EG204:EG209" si="1963">EH204+EI204+EJ204</f>
        <v>0</v>
      </c>
      <c r="EH204" s="85"/>
      <c r="EI204" s="85"/>
      <c r="EJ204" s="85"/>
      <c r="EK204" s="85">
        <f t="shared" ref="EK204:EK209" si="1964">(EC204+ED204+EE204)-(DJ204+DK204+DL204)</f>
        <v>0</v>
      </c>
      <c r="EL204" s="85">
        <f t="shared" ref="EL204:EL209" si="1965">(EH204+EI204)-(DO204+DP204)</f>
        <v>0</v>
      </c>
      <c r="EM204" s="9"/>
      <c r="EN204" s="9"/>
      <c r="EO204" s="96" t="e">
        <f t="shared" ref="EO204:EO206" si="1966">ROUND(((ED204+EE204)-(DK204+DL204))/EM204/10,2)*-1</f>
        <v>#DIV/0!</v>
      </c>
      <c r="EP204" s="96" t="e">
        <f t="shared" ref="EP204:EP206" si="1967">ROUND(((EI204-DP204)/EN204/10),2)*-1</f>
        <v>#DIV/0!</v>
      </c>
      <c r="EQ204" s="96" t="e">
        <f t="shared" ref="EQ204:EQ209" si="1968">EO204+EP204</f>
        <v>#DIV/0!</v>
      </c>
    </row>
    <row r="205" spans="1:147" x14ac:dyDescent="0.25">
      <c r="A205" s="5">
        <v>1462</v>
      </c>
      <c r="B205" s="2">
        <v>600023320</v>
      </c>
      <c r="C205" s="7">
        <v>60254301</v>
      </c>
      <c r="D205" s="8" t="s">
        <v>60</v>
      </c>
      <c r="E205" s="2">
        <v>3114</v>
      </c>
      <c r="F205" s="2" t="s">
        <v>73</v>
      </c>
      <c r="G205" s="2" t="s">
        <v>19</v>
      </c>
      <c r="H205" s="40">
        <f t="shared" si="1907"/>
        <v>60000</v>
      </c>
      <c r="I205" s="40">
        <f t="shared" si="1908"/>
        <v>0</v>
      </c>
      <c r="J205" s="5"/>
      <c r="K205" s="9"/>
      <c r="L205" s="9"/>
      <c r="M205" s="9"/>
      <c r="N205" s="9"/>
      <c r="O205" s="9"/>
      <c r="P205" s="40">
        <f t="shared" si="1909"/>
        <v>60000</v>
      </c>
      <c r="Q205" s="9"/>
      <c r="R205" s="9">
        <v>60000</v>
      </c>
      <c r="S205" s="9"/>
      <c r="T205" s="68">
        <f t="shared" si="1910"/>
        <v>0</v>
      </c>
      <c r="U205" s="68">
        <f t="shared" si="1911"/>
        <v>-60000</v>
      </c>
      <c r="V205" s="9">
        <f t="shared" si="1912"/>
        <v>0</v>
      </c>
      <c r="W205" s="9">
        <f t="shared" si="1912"/>
        <v>-39000</v>
      </c>
      <c r="X205" s="9">
        <v>54488</v>
      </c>
      <c r="Y205" s="9">
        <v>26390</v>
      </c>
      <c r="Z205" s="73">
        <f t="shared" si="1913"/>
        <v>0</v>
      </c>
      <c r="AA205" s="73">
        <f t="shared" si="1914"/>
        <v>-0.19</v>
      </c>
      <c r="AB205" s="73">
        <f t="shared" si="1915"/>
        <v>-0.19</v>
      </c>
      <c r="AC205" s="73">
        <f t="shared" si="1916"/>
        <v>0</v>
      </c>
      <c r="AD205" s="73">
        <f t="shared" si="1917"/>
        <v>-0.12</v>
      </c>
      <c r="AE205" s="46">
        <f t="shared" si="1918"/>
        <v>-0.12</v>
      </c>
      <c r="AF205" s="40">
        <f t="shared" si="1919"/>
        <v>0</v>
      </c>
      <c r="AG205" s="40">
        <f t="shared" si="1920"/>
        <v>0</v>
      </c>
      <c r="AH205" s="5"/>
      <c r="AI205" s="9"/>
      <c r="AJ205" s="9"/>
      <c r="AK205" s="9"/>
      <c r="AL205" s="9"/>
      <c r="AM205" s="9"/>
      <c r="AN205" s="40">
        <f t="shared" si="1921"/>
        <v>0</v>
      </c>
      <c r="AO205" s="9"/>
      <c r="AP205" s="9"/>
      <c r="AQ205" s="9"/>
      <c r="AR205" s="85">
        <f t="shared" si="1922"/>
        <v>0</v>
      </c>
      <c r="AS205" s="85">
        <f t="shared" si="1923"/>
        <v>39000</v>
      </c>
      <c r="AT205" s="9"/>
      <c r="AU205" s="9"/>
      <c r="AV205" s="90" t="e">
        <f t="shared" si="1924"/>
        <v>#DIV/0!</v>
      </c>
      <c r="AW205" s="90" t="e">
        <f t="shared" si="1925"/>
        <v>#DIV/0!</v>
      </c>
      <c r="AX205" s="90" t="e">
        <f t="shared" si="1926"/>
        <v>#DIV/0!</v>
      </c>
      <c r="AY205" s="92">
        <f t="shared" si="1927"/>
        <v>0</v>
      </c>
      <c r="AZ205" s="92">
        <f t="shared" si="1928"/>
        <v>0</v>
      </c>
      <c r="BA205" s="93">
        <f t="shared" si="1929"/>
        <v>0</v>
      </c>
      <c r="BB205" s="93">
        <f t="shared" si="1930"/>
        <v>0</v>
      </c>
      <c r="BC205" s="94"/>
      <c r="BD205" s="85"/>
      <c r="BE205" s="85"/>
      <c r="BF205" s="85"/>
      <c r="BG205" s="85"/>
      <c r="BH205" s="85"/>
      <c r="BI205" s="93">
        <f t="shared" si="1931"/>
        <v>0</v>
      </c>
      <c r="BJ205" s="85"/>
      <c r="BK205" s="85"/>
      <c r="BL205" s="85"/>
      <c r="BM205" s="85">
        <f t="shared" si="1932"/>
        <v>0</v>
      </c>
      <c r="BN205" s="85">
        <f t="shared" si="1933"/>
        <v>0</v>
      </c>
      <c r="BO205" s="9"/>
      <c r="BP205" s="9"/>
      <c r="BQ205" s="90" t="e">
        <f t="shared" si="1934"/>
        <v>#DIV/0!</v>
      </c>
      <c r="BR205" s="90" t="e">
        <f t="shared" si="1935"/>
        <v>#DIV/0!</v>
      </c>
      <c r="BS205" s="90" t="e">
        <f t="shared" si="1936"/>
        <v>#DIV/0!</v>
      </c>
      <c r="BT205" s="93">
        <f t="shared" si="1937"/>
        <v>0</v>
      </c>
      <c r="BU205" s="93">
        <f t="shared" si="1938"/>
        <v>0</v>
      </c>
      <c r="BV205" s="94"/>
      <c r="BW205" s="85"/>
      <c r="BX205" s="85"/>
      <c r="BY205" s="85"/>
      <c r="BZ205" s="85"/>
      <c r="CA205" s="85"/>
      <c r="CB205" s="93">
        <f t="shared" si="1939"/>
        <v>0</v>
      </c>
      <c r="CC205" s="85"/>
      <c r="CD205" s="85"/>
      <c r="CE205" s="85"/>
      <c r="CF205" s="85">
        <f t="shared" si="1940"/>
        <v>0</v>
      </c>
      <c r="CG205" s="85">
        <f t="shared" si="1941"/>
        <v>0</v>
      </c>
      <c r="CH205" s="9"/>
      <c r="CI205" s="9"/>
      <c r="CJ205" s="96" t="e">
        <f t="shared" si="1942"/>
        <v>#DIV/0!</v>
      </c>
      <c r="CK205" s="96" t="e">
        <f t="shared" si="1943"/>
        <v>#DIV/0!</v>
      </c>
      <c r="CL205" s="96" t="e">
        <f t="shared" si="1944"/>
        <v>#DIV/0!</v>
      </c>
      <c r="CM205" s="93">
        <f t="shared" si="1945"/>
        <v>0</v>
      </c>
      <c r="CN205" s="93">
        <f t="shared" si="1946"/>
        <v>0</v>
      </c>
      <c r="CO205" s="94"/>
      <c r="CP205" s="85"/>
      <c r="CQ205" s="85"/>
      <c r="CR205" s="85"/>
      <c r="CS205" s="85"/>
      <c r="CT205" s="85"/>
      <c r="CU205" s="93">
        <f t="shared" si="1947"/>
        <v>0</v>
      </c>
      <c r="CV205" s="85"/>
      <c r="CW205" s="85"/>
      <c r="CX205" s="85"/>
      <c r="CY205" s="85">
        <f t="shared" si="1948"/>
        <v>0</v>
      </c>
      <c r="CZ205" s="85">
        <f t="shared" si="1949"/>
        <v>0</v>
      </c>
      <c r="DA205" s="9">
        <v>52259</v>
      </c>
      <c r="DB205" s="9">
        <v>21350</v>
      </c>
      <c r="DC205" s="96">
        <f t="shared" si="1950"/>
        <v>0</v>
      </c>
      <c r="DD205" s="96">
        <f t="shared" si="1951"/>
        <v>0</v>
      </c>
      <c r="DE205" s="96">
        <f t="shared" si="1952"/>
        <v>0</v>
      </c>
      <c r="DF205" s="93">
        <f t="shared" si="1953"/>
        <v>0</v>
      </c>
      <c r="DG205" s="93">
        <f t="shared" si="1954"/>
        <v>0</v>
      </c>
      <c r="DH205" s="94"/>
      <c r="DI205" s="85"/>
      <c r="DJ205" s="85"/>
      <c r="DK205" s="85"/>
      <c r="DL205" s="85"/>
      <c r="DM205" s="85"/>
      <c r="DN205" s="93">
        <f t="shared" si="1955"/>
        <v>0</v>
      </c>
      <c r="DO205" s="85"/>
      <c r="DP205" s="85"/>
      <c r="DQ205" s="85"/>
      <c r="DR205" s="85">
        <f t="shared" si="1956"/>
        <v>0</v>
      </c>
      <c r="DS205" s="85">
        <f t="shared" si="1957"/>
        <v>0</v>
      </c>
      <c r="DT205" s="9"/>
      <c r="DU205" s="9"/>
      <c r="DV205" s="96" t="e">
        <f t="shared" si="1958"/>
        <v>#DIV/0!</v>
      </c>
      <c r="DW205" s="96" t="e">
        <f t="shared" si="1959"/>
        <v>#DIV/0!</v>
      </c>
      <c r="DX205" s="96" t="e">
        <f t="shared" si="1960"/>
        <v>#DIV/0!</v>
      </c>
      <c r="DY205" s="93">
        <f t="shared" si="1961"/>
        <v>0</v>
      </c>
      <c r="DZ205" s="93">
        <f t="shared" si="1962"/>
        <v>0</v>
      </c>
      <c r="EA205" s="94"/>
      <c r="EB205" s="85"/>
      <c r="EC205" s="85"/>
      <c r="ED205" s="85"/>
      <c r="EE205" s="85"/>
      <c r="EF205" s="85"/>
      <c r="EG205" s="93">
        <f t="shared" si="1963"/>
        <v>0</v>
      </c>
      <c r="EH205" s="85"/>
      <c r="EI205" s="85"/>
      <c r="EJ205" s="85"/>
      <c r="EK205" s="85">
        <f t="shared" si="1964"/>
        <v>0</v>
      </c>
      <c r="EL205" s="85">
        <f t="shared" si="1965"/>
        <v>0</v>
      </c>
      <c r="EM205" s="9"/>
      <c r="EN205" s="9"/>
      <c r="EO205" s="96" t="e">
        <f t="shared" si="1966"/>
        <v>#DIV/0!</v>
      </c>
      <c r="EP205" s="96" t="e">
        <f t="shared" si="1967"/>
        <v>#DIV/0!</v>
      </c>
      <c r="EQ205" s="96" t="e">
        <f t="shared" si="1968"/>
        <v>#DIV/0!</v>
      </c>
    </row>
    <row r="206" spans="1:147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74</v>
      </c>
      <c r="G206" s="2" t="s">
        <v>19</v>
      </c>
      <c r="H206" s="40">
        <f t="shared" si="1907"/>
        <v>0</v>
      </c>
      <c r="I206" s="40">
        <f t="shared" si="1908"/>
        <v>0</v>
      </c>
      <c r="J206" s="5"/>
      <c r="K206" s="9"/>
      <c r="L206" s="9"/>
      <c r="M206" s="9"/>
      <c r="N206" s="9"/>
      <c r="O206" s="9"/>
      <c r="P206" s="40">
        <f t="shared" si="1909"/>
        <v>0</v>
      </c>
      <c r="Q206" s="9"/>
      <c r="R206" s="9"/>
      <c r="S206" s="9"/>
      <c r="T206" s="68">
        <f t="shared" si="1910"/>
        <v>0</v>
      </c>
      <c r="U206" s="68">
        <f t="shared" si="1911"/>
        <v>0</v>
      </c>
      <c r="V206" s="9">
        <f t="shared" si="1912"/>
        <v>0</v>
      </c>
      <c r="W206" s="9">
        <f t="shared" si="1912"/>
        <v>0</v>
      </c>
      <c r="X206" s="9">
        <v>31818</v>
      </c>
      <c r="Y206" s="9">
        <v>26390</v>
      </c>
      <c r="Z206" s="73">
        <f t="shared" si="1913"/>
        <v>0</v>
      </c>
      <c r="AA206" s="73">
        <f t="shared" si="1914"/>
        <v>0</v>
      </c>
      <c r="AB206" s="73">
        <f t="shared" si="1915"/>
        <v>0</v>
      </c>
      <c r="AC206" s="73">
        <f t="shared" si="1916"/>
        <v>0</v>
      </c>
      <c r="AD206" s="73">
        <f t="shared" si="1917"/>
        <v>0</v>
      </c>
      <c r="AE206" s="46">
        <f t="shared" si="1918"/>
        <v>0</v>
      </c>
      <c r="AF206" s="40">
        <f t="shared" si="1919"/>
        <v>0</v>
      </c>
      <c r="AG206" s="40">
        <f t="shared" si="1920"/>
        <v>0</v>
      </c>
      <c r="AH206" s="5"/>
      <c r="AI206" s="9"/>
      <c r="AJ206" s="9"/>
      <c r="AK206" s="9"/>
      <c r="AL206" s="9"/>
      <c r="AM206" s="9"/>
      <c r="AN206" s="40">
        <f t="shared" si="1921"/>
        <v>0</v>
      </c>
      <c r="AO206" s="9"/>
      <c r="AP206" s="9"/>
      <c r="AQ206" s="9"/>
      <c r="AR206" s="85">
        <f t="shared" si="1922"/>
        <v>0</v>
      </c>
      <c r="AS206" s="85">
        <f t="shared" si="1923"/>
        <v>0</v>
      </c>
      <c r="AT206" s="9"/>
      <c r="AU206" s="9"/>
      <c r="AV206" s="90" t="e">
        <f t="shared" si="1924"/>
        <v>#DIV/0!</v>
      </c>
      <c r="AW206" s="90" t="e">
        <f t="shared" si="1925"/>
        <v>#DIV/0!</v>
      </c>
      <c r="AX206" s="90" t="e">
        <f t="shared" si="1926"/>
        <v>#DIV/0!</v>
      </c>
      <c r="AY206" s="92">
        <f t="shared" si="1927"/>
        <v>0</v>
      </c>
      <c r="AZ206" s="92">
        <f t="shared" si="1928"/>
        <v>0</v>
      </c>
      <c r="BA206" s="93">
        <f t="shared" si="1929"/>
        <v>0</v>
      </c>
      <c r="BB206" s="93">
        <f t="shared" si="1930"/>
        <v>0</v>
      </c>
      <c r="BC206" s="94"/>
      <c r="BD206" s="85"/>
      <c r="BE206" s="85"/>
      <c r="BF206" s="85"/>
      <c r="BG206" s="85"/>
      <c r="BH206" s="85"/>
      <c r="BI206" s="93">
        <f t="shared" si="1931"/>
        <v>0</v>
      </c>
      <c r="BJ206" s="85"/>
      <c r="BK206" s="85"/>
      <c r="BL206" s="85"/>
      <c r="BM206" s="85">
        <f t="shared" si="1932"/>
        <v>0</v>
      </c>
      <c r="BN206" s="85">
        <f t="shared" si="1933"/>
        <v>0</v>
      </c>
      <c r="BO206" s="9"/>
      <c r="BP206" s="9"/>
      <c r="BQ206" s="90" t="e">
        <f t="shared" si="1934"/>
        <v>#DIV/0!</v>
      </c>
      <c r="BR206" s="90" t="e">
        <f t="shared" si="1935"/>
        <v>#DIV/0!</v>
      </c>
      <c r="BS206" s="90" t="e">
        <f t="shared" si="1936"/>
        <v>#DIV/0!</v>
      </c>
      <c r="BT206" s="93">
        <f t="shared" si="1937"/>
        <v>0</v>
      </c>
      <c r="BU206" s="93">
        <f t="shared" si="1938"/>
        <v>0</v>
      </c>
      <c r="BV206" s="94"/>
      <c r="BW206" s="85"/>
      <c r="BX206" s="85"/>
      <c r="BY206" s="85"/>
      <c r="BZ206" s="85"/>
      <c r="CA206" s="85"/>
      <c r="CB206" s="93">
        <f t="shared" si="1939"/>
        <v>0</v>
      </c>
      <c r="CC206" s="85"/>
      <c r="CD206" s="85"/>
      <c r="CE206" s="85"/>
      <c r="CF206" s="85">
        <f t="shared" si="1940"/>
        <v>0</v>
      </c>
      <c r="CG206" s="85">
        <f t="shared" si="1941"/>
        <v>0</v>
      </c>
      <c r="CH206" s="9"/>
      <c r="CI206" s="9"/>
      <c r="CJ206" s="96" t="e">
        <f t="shared" si="1942"/>
        <v>#DIV/0!</v>
      </c>
      <c r="CK206" s="96" t="e">
        <f t="shared" si="1943"/>
        <v>#DIV/0!</v>
      </c>
      <c r="CL206" s="96" t="e">
        <f t="shared" si="1944"/>
        <v>#DIV/0!</v>
      </c>
      <c r="CM206" s="93">
        <f t="shared" si="1945"/>
        <v>0</v>
      </c>
      <c r="CN206" s="93">
        <f t="shared" si="1946"/>
        <v>0</v>
      </c>
      <c r="CO206" s="94"/>
      <c r="CP206" s="85"/>
      <c r="CQ206" s="85"/>
      <c r="CR206" s="85"/>
      <c r="CS206" s="85"/>
      <c r="CT206" s="85"/>
      <c r="CU206" s="93">
        <f t="shared" si="1947"/>
        <v>0</v>
      </c>
      <c r="CV206" s="85"/>
      <c r="CW206" s="85"/>
      <c r="CX206" s="85"/>
      <c r="CY206" s="85">
        <f t="shared" si="1948"/>
        <v>0</v>
      </c>
      <c r="CZ206" s="85">
        <f t="shared" si="1949"/>
        <v>0</v>
      </c>
      <c r="DA206" s="9">
        <v>52259</v>
      </c>
      <c r="DB206" s="9">
        <v>21350</v>
      </c>
      <c r="DC206" s="96">
        <f t="shared" si="1950"/>
        <v>0</v>
      </c>
      <c r="DD206" s="96">
        <f t="shared" si="1951"/>
        <v>0</v>
      </c>
      <c r="DE206" s="96">
        <f t="shared" si="1952"/>
        <v>0</v>
      </c>
      <c r="DF206" s="93">
        <f t="shared" si="1953"/>
        <v>0</v>
      </c>
      <c r="DG206" s="93">
        <f t="shared" si="1954"/>
        <v>0</v>
      </c>
      <c r="DH206" s="94"/>
      <c r="DI206" s="85"/>
      <c r="DJ206" s="85"/>
      <c r="DK206" s="85"/>
      <c r="DL206" s="85"/>
      <c r="DM206" s="85"/>
      <c r="DN206" s="93">
        <f t="shared" si="1955"/>
        <v>0</v>
      </c>
      <c r="DO206" s="85"/>
      <c r="DP206" s="85"/>
      <c r="DQ206" s="85"/>
      <c r="DR206" s="85">
        <f t="shared" si="1956"/>
        <v>0</v>
      </c>
      <c r="DS206" s="85">
        <f t="shared" si="1957"/>
        <v>0</v>
      </c>
      <c r="DT206" s="9"/>
      <c r="DU206" s="9"/>
      <c r="DV206" s="96" t="e">
        <f t="shared" si="1958"/>
        <v>#DIV/0!</v>
      </c>
      <c r="DW206" s="96" t="e">
        <f t="shared" si="1959"/>
        <v>#DIV/0!</v>
      </c>
      <c r="DX206" s="96" t="e">
        <f t="shared" si="1960"/>
        <v>#DIV/0!</v>
      </c>
      <c r="DY206" s="93">
        <f t="shared" si="1961"/>
        <v>0</v>
      </c>
      <c r="DZ206" s="93">
        <f t="shared" si="1962"/>
        <v>0</v>
      </c>
      <c r="EA206" s="94"/>
      <c r="EB206" s="85"/>
      <c r="EC206" s="85"/>
      <c r="ED206" s="85"/>
      <c r="EE206" s="85"/>
      <c r="EF206" s="85"/>
      <c r="EG206" s="93">
        <f t="shared" si="1963"/>
        <v>0</v>
      </c>
      <c r="EH206" s="85"/>
      <c r="EI206" s="85"/>
      <c r="EJ206" s="85"/>
      <c r="EK206" s="85">
        <f t="shared" si="1964"/>
        <v>0</v>
      </c>
      <c r="EL206" s="85">
        <f t="shared" si="1965"/>
        <v>0</v>
      </c>
      <c r="EM206" s="9"/>
      <c r="EN206" s="9"/>
      <c r="EO206" s="96" t="e">
        <f t="shared" si="1966"/>
        <v>#DIV/0!</v>
      </c>
      <c r="EP206" s="96" t="e">
        <f t="shared" si="1967"/>
        <v>#DIV/0!</v>
      </c>
      <c r="EQ206" s="96" t="e">
        <f t="shared" si="1968"/>
        <v>#DIV/0!</v>
      </c>
    </row>
    <row r="207" spans="1:147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19">
        <v>3114</v>
      </c>
      <c r="F207" s="19" t="s">
        <v>109</v>
      </c>
      <c r="G207" s="19" t="s">
        <v>95</v>
      </c>
      <c r="H207" s="40">
        <f t="shared" si="1907"/>
        <v>0</v>
      </c>
      <c r="I207" s="40">
        <f t="shared" si="1908"/>
        <v>0</v>
      </c>
      <c r="J207" s="5"/>
      <c r="K207" s="9"/>
      <c r="L207" s="9"/>
      <c r="M207" s="9"/>
      <c r="N207" s="9"/>
      <c r="O207" s="9"/>
      <c r="P207" s="40">
        <f t="shared" si="1909"/>
        <v>0</v>
      </c>
      <c r="Q207" s="9"/>
      <c r="R207" s="9"/>
      <c r="S207" s="9"/>
      <c r="T207" s="68">
        <f t="shared" si="1910"/>
        <v>0</v>
      </c>
      <c r="U207" s="68">
        <f t="shared" si="1911"/>
        <v>0</v>
      </c>
      <c r="V207" s="9">
        <f t="shared" si="1912"/>
        <v>0</v>
      </c>
      <c r="W207" s="9">
        <f t="shared" si="1912"/>
        <v>0</v>
      </c>
      <c r="X207" s="45" t="s">
        <v>219</v>
      </c>
      <c r="Y207" s="45" t="s">
        <v>219</v>
      </c>
      <c r="Z207" s="73">
        <f t="shared" si="1913"/>
        <v>0</v>
      </c>
      <c r="AA207" s="73">
        <f t="shared" si="1914"/>
        <v>0</v>
      </c>
      <c r="AB207" s="73">
        <f t="shared" si="1915"/>
        <v>0</v>
      </c>
      <c r="AC207" s="73">
        <f t="shared" si="1916"/>
        <v>0</v>
      </c>
      <c r="AD207" s="73">
        <f t="shared" si="1917"/>
        <v>0</v>
      </c>
      <c r="AE207" s="46">
        <f t="shared" si="1918"/>
        <v>0</v>
      </c>
      <c r="AF207" s="40">
        <f t="shared" si="1919"/>
        <v>0</v>
      </c>
      <c r="AG207" s="40">
        <f t="shared" si="1920"/>
        <v>0</v>
      </c>
      <c r="AH207" s="5"/>
      <c r="AI207" s="9"/>
      <c r="AJ207" s="9"/>
      <c r="AK207" s="9"/>
      <c r="AL207" s="9"/>
      <c r="AM207" s="9"/>
      <c r="AN207" s="40">
        <f t="shared" si="1921"/>
        <v>0</v>
      </c>
      <c r="AO207" s="9"/>
      <c r="AP207" s="9"/>
      <c r="AQ207" s="9"/>
      <c r="AR207" s="85">
        <f t="shared" si="1922"/>
        <v>0</v>
      </c>
      <c r="AS207" s="85">
        <f t="shared" si="1923"/>
        <v>0</v>
      </c>
      <c r="AT207" s="45" t="s">
        <v>219</v>
      </c>
      <c r="AU207" s="45" t="s">
        <v>219</v>
      </c>
      <c r="AV207" s="90">
        <v>0</v>
      </c>
      <c r="AW207" s="90">
        <v>0</v>
      </c>
      <c r="AX207" s="90">
        <f t="shared" si="1926"/>
        <v>0</v>
      </c>
      <c r="AY207" s="92">
        <f t="shared" si="1927"/>
        <v>0</v>
      </c>
      <c r="AZ207" s="92">
        <f t="shared" si="1928"/>
        <v>0</v>
      </c>
      <c r="BA207" s="93">
        <f t="shared" si="1929"/>
        <v>0</v>
      </c>
      <c r="BB207" s="93">
        <f t="shared" si="1930"/>
        <v>0</v>
      </c>
      <c r="BC207" s="94"/>
      <c r="BD207" s="85"/>
      <c r="BE207" s="85"/>
      <c r="BF207" s="85"/>
      <c r="BG207" s="85"/>
      <c r="BH207" s="85"/>
      <c r="BI207" s="93">
        <f t="shared" si="1931"/>
        <v>0</v>
      </c>
      <c r="BJ207" s="85"/>
      <c r="BK207" s="85"/>
      <c r="BL207" s="85"/>
      <c r="BM207" s="85">
        <f t="shared" si="1932"/>
        <v>0</v>
      </c>
      <c r="BN207" s="85">
        <f t="shared" si="1933"/>
        <v>0</v>
      </c>
      <c r="BO207" s="45" t="s">
        <v>219</v>
      </c>
      <c r="BP207" s="45" t="s">
        <v>219</v>
      </c>
      <c r="BQ207" s="90">
        <v>0</v>
      </c>
      <c r="BR207" s="90">
        <v>0</v>
      </c>
      <c r="BS207" s="90">
        <f t="shared" si="1936"/>
        <v>0</v>
      </c>
      <c r="BT207" s="93">
        <f t="shared" si="1937"/>
        <v>0</v>
      </c>
      <c r="BU207" s="93">
        <f t="shared" si="1938"/>
        <v>0</v>
      </c>
      <c r="BV207" s="94"/>
      <c r="BW207" s="85"/>
      <c r="BX207" s="85"/>
      <c r="BY207" s="85"/>
      <c r="BZ207" s="85"/>
      <c r="CA207" s="85"/>
      <c r="CB207" s="93">
        <f t="shared" si="1939"/>
        <v>0</v>
      </c>
      <c r="CC207" s="85"/>
      <c r="CD207" s="85"/>
      <c r="CE207" s="85"/>
      <c r="CF207" s="85">
        <f t="shared" si="1940"/>
        <v>0</v>
      </c>
      <c r="CG207" s="85">
        <f t="shared" si="1941"/>
        <v>0</v>
      </c>
      <c r="CH207" s="45" t="s">
        <v>219</v>
      </c>
      <c r="CI207" s="45" t="s">
        <v>219</v>
      </c>
      <c r="CJ207" s="96">
        <v>0</v>
      </c>
      <c r="CK207" s="96">
        <v>0</v>
      </c>
      <c r="CL207" s="96">
        <f t="shared" si="1944"/>
        <v>0</v>
      </c>
      <c r="CM207" s="93">
        <f t="shared" si="1945"/>
        <v>0</v>
      </c>
      <c r="CN207" s="93">
        <f t="shared" si="1946"/>
        <v>0</v>
      </c>
      <c r="CO207" s="94"/>
      <c r="CP207" s="85"/>
      <c r="CQ207" s="85"/>
      <c r="CR207" s="85"/>
      <c r="CS207" s="85"/>
      <c r="CT207" s="85"/>
      <c r="CU207" s="93">
        <f t="shared" si="1947"/>
        <v>0</v>
      </c>
      <c r="CV207" s="85"/>
      <c r="CW207" s="85"/>
      <c r="CX207" s="85"/>
      <c r="CY207" s="85">
        <f t="shared" si="1948"/>
        <v>0</v>
      </c>
      <c r="CZ207" s="85">
        <f t="shared" si="1949"/>
        <v>0</v>
      </c>
      <c r="DA207" s="45" t="s">
        <v>219</v>
      </c>
      <c r="DB207" s="45" t="s">
        <v>219</v>
      </c>
      <c r="DC207" s="96">
        <v>0</v>
      </c>
      <c r="DD207" s="96">
        <v>0</v>
      </c>
      <c r="DE207" s="96">
        <f t="shared" si="1952"/>
        <v>0</v>
      </c>
      <c r="DF207" s="93">
        <f t="shared" si="1953"/>
        <v>0</v>
      </c>
      <c r="DG207" s="93">
        <f t="shared" si="1954"/>
        <v>0</v>
      </c>
      <c r="DH207" s="94"/>
      <c r="DI207" s="85"/>
      <c r="DJ207" s="85"/>
      <c r="DK207" s="85"/>
      <c r="DL207" s="85"/>
      <c r="DM207" s="85"/>
      <c r="DN207" s="93">
        <f t="shared" si="1955"/>
        <v>0</v>
      </c>
      <c r="DO207" s="85"/>
      <c r="DP207" s="85"/>
      <c r="DQ207" s="85"/>
      <c r="DR207" s="85">
        <f t="shared" si="1956"/>
        <v>0</v>
      </c>
      <c r="DS207" s="85">
        <f t="shared" si="1957"/>
        <v>0</v>
      </c>
      <c r="DT207" s="45" t="s">
        <v>219</v>
      </c>
      <c r="DU207" s="45" t="s">
        <v>219</v>
      </c>
      <c r="DV207" s="96">
        <v>0</v>
      </c>
      <c r="DW207" s="96">
        <v>0</v>
      </c>
      <c r="DX207" s="96">
        <f t="shared" si="1960"/>
        <v>0</v>
      </c>
      <c r="DY207" s="93">
        <f t="shared" si="1961"/>
        <v>0</v>
      </c>
      <c r="DZ207" s="93">
        <f t="shared" si="1962"/>
        <v>0</v>
      </c>
      <c r="EA207" s="94"/>
      <c r="EB207" s="85"/>
      <c r="EC207" s="85"/>
      <c r="ED207" s="85"/>
      <c r="EE207" s="85"/>
      <c r="EF207" s="85"/>
      <c r="EG207" s="93">
        <f t="shared" si="1963"/>
        <v>0</v>
      </c>
      <c r="EH207" s="85"/>
      <c r="EI207" s="85"/>
      <c r="EJ207" s="85"/>
      <c r="EK207" s="85">
        <f t="shared" si="1964"/>
        <v>0</v>
      </c>
      <c r="EL207" s="85">
        <f t="shared" si="1965"/>
        <v>0</v>
      </c>
      <c r="EM207" s="45" t="s">
        <v>219</v>
      </c>
      <c r="EN207" s="45" t="s">
        <v>219</v>
      </c>
      <c r="EO207" s="96">
        <v>0</v>
      </c>
      <c r="EP207" s="96">
        <v>0</v>
      </c>
      <c r="EQ207" s="96">
        <f t="shared" si="1968"/>
        <v>0</v>
      </c>
    </row>
    <row r="208" spans="1:147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2">
        <v>3143</v>
      </c>
      <c r="F208" s="2" t="s">
        <v>54</v>
      </c>
      <c r="G208" s="2" t="s">
        <v>19</v>
      </c>
      <c r="H208" s="40">
        <f t="shared" si="1907"/>
        <v>0</v>
      </c>
      <c r="I208" s="40">
        <f t="shared" si="1908"/>
        <v>0</v>
      </c>
      <c r="J208" s="5"/>
      <c r="K208" s="9"/>
      <c r="L208" s="9"/>
      <c r="M208" s="9"/>
      <c r="N208" s="9"/>
      <c r="O208" s="9"/>
      <c r="P208" s="40">
        <f t="shared" si="1909"/>
        <v>0</v>
      </c>
      <c r="Q208" s="9"/>
      <c r="R208" s="9"/>
      <c r="S208" s="9"/>
      <c r="T208" s="68">
        <f t="shared" si="1910"/>
        <v>0</v>
      </c>
      <c r="U208" s="68">
        <f t="shared" si="1911"/>
        <v>0</v>
      </c>
      <c r="V208" s="9">
        <f t="shared" si="1912"/>
        <v>0</v>
      </c>
      <c r="W208" s="9">
        <f t="shared" si="1912"/>
        <v>0</v>
      </c>
      <c r="X208" s="9">
        <v>39730</v>
      </c>
      <c r="Y208" s="45" t="s">
        <v>219</v>
      </c>
      <c r="Z208" s="73">
        <f t="shared" si="1913"/>
        <v>0</v>
      </c>
      <c r="AA208" s="73">
        <f t="shared" si="1914"/>
        <v>0</v>
      </c>
      <c r="AB208" s="73">
        <f t="shared" si="1915"/>
        <v>0</v>
      </c>
      <c r="AC208" s="73">
        <f t="shared" si="1916"/>
        <v>0</v>
      </c>
      <c r="AD208" s="73">
        <f t="shared" si="1917"/>
        <v>0</v>
      </c>
      <c r="AE208" s="46">
        <f t="shared" si="1918"/>
        <v>0</v>
      </c>
      <c r="AF208" s="40">
        <f t="shared" si="1919"/>
        <v>0</v>
      </c>
      <c r="AG208" s="40">
        <f t="shared" si="1920"/>
        <v>0</v>
      </c>
      <c r="AH208" s="5"/>
      <c r="AI208" s="9"/>
      <c r="AJ208" s="9"/>
      <c r="AK208" s="9"/>
      <c r="AL208" s="9"/>
      <c r="AM208" s="9"/>
      <c r="AN208" s="40">
        <f t="shared" si="1921"/>
        <v>0</v>
      </c>
      <c r="AO208" s="9"/>
      <c r="AP208" s="9"/>
      <c r="AQ208" s="9"/>
      <c r="AR208" s="85">
        <f t="shared" si="1922"/>
        <v>0</v>
      </c>
      <c r="AS208" s="85">
        <f t="shared" si="1923"/>
        <v>0</v>
      </c>
      <c r="AT208" s="9"/>
      <c r="AU208" s="45" t="s">
        <v>219</v>
      </c>
      <c r="AV208" s="90" t="e">
        <f t="shared" si="1924"/>
        <v>#DIV/0!</v>
      </c>
      <c r="AW208" s="90">
        <v>0</v>
      </c>
      <c r="AX208" s="90" t="e">
        <f t="shared" si="1926"/>
        <v>#DIV/0!</v>
      </c>
      <c r="AY208" s="92">
        <f t="shared" si="1927"/>
        <v>0</v>
      </c>
      <c r="AZ208" s="92">
        <f t="shared" si="1928"/>
        <v>0</v>
      </c>
      <c r="BA208" s="93">
        <f t="shared" si="1929"/>
        <v>0</v>
      </c>
      <c r="BB208" s="93">
        <f t="shared" si="1930"/>
        <v>0</v>
      </c>
      <c r="BC208" s="94"/>
      <c r="BD208" s="85"/>
      <c r="BE208" s="85"/>
      <c r="BF208" s="85"/>
      <c r="BG208" s="85"/>
      <c r="BH208" s="85"/>
      <c r="BI208" s="93">
        <f t="shared" si="1931"/>
        <v>0</v>
      </c>
      <c r="BJ208" s="85"/>
      <c r="BK208" s="85"/>
      <c r="BL208" s="85"/>
      <c r="BM208" s="85">
        <f t="shared" si="1932"/>
        <v>0</v>
      </c>
      <c r="BN208" s="85">
        <f t="shared" si="1933"/>
        <v>0</v>
      </c>
      <c r="BO208" s="9"/>
      <c r="BP208" s="45" t="s">
        <v>219</v>
      </c>
      <c r="BQ208" s="90" t="e">
        <f t="shared" si="1934"/>
        <v>#DIV/0!</v>
      </c>
      <c r="BR208" s="90">
        <v>0</v>
      </c>
      <c r="BS208" s="90" t="e">
        <f t="shared" si="1936"/>
        <v>#DIV/0!</v>
      </c>
      <c r="BT208" s="93">
        <f t="shared" si="1937"/>
        <v>0</v>
      </c>
      <c r="BU208" s="93">
        <f t="shared" si="1938"/>
        <v>0</v>
      </c>
      <c r="BV208" s="94"/>
      <c r="BW208" s="85"/>
      <c r="BX208" s="85"/>
      <c r="BY208" s="85"/>
      <c r="BZ208" s="85"/>
      <c r="CA208" s="85"/>
      <c r="CB208" s="93">
        <f t="shared" si="1939"/>
        <v>0</v>
      </c>
      <c r="CC208" s="85"/>
      <c r="CD208" s="85"/>
      <c r="CE208" s="85"/>
      <c r="CF208" s="85">
        <f t="shared" si="1940"/>
        <v>0</v>
      </c>
      <c r="CG208" s="85">
        <f t="shared" si="1941"/>
        <v>0</v>
      </c>
      <c r="CH208" s="9"/>
      <c r="CI208" s="45" t="s">
        <v>219</v>
      </c>
      <c r="CJ208" s="96" t="e">
        <f t="shared" si="1942"/>
        <v>#DIV/0!</v>
      </c>
      <c r="CK208" s="96">
        <v>0</v>
      </c>
      <c r="CL208" s="96" t="e">
        <f t="shared" si="1944"/>
        <v>#DIV/0!</v>
      </c>
      <c r="CM208" s="93">
        <f t="shared" si="1945"/>
        <v>0</v>
      </c>
      <c r="CN208" s="93">
        <f t="shared" si="1946"/>
        <v>0</v>
      </c>
      <c r="CO208" s="94"/>
      <c r="CP208" s="85"/>
      <c r="CQ208" s="85"/>
      <c r="CR208" s="85"/>
      <c r="CS208" s="85"/>
      <c r="CT208" s="85"/>
      <c r="CU208" s="93">
        <f t="shared" si="1947"/>
        <v>0</v>
      </c>
      <c r="CV208" s="85"/>
      <c r="CW208" s="85"/>
      <c r="CX208" s="85"/>
      <c r="CY208" s="85">
        <f t="shared" si="1948"/>
        <v>0</v>
      </c>
      <c r="CZ208" s="85">
        <f t="shared" si="1949"/>
        <v>0</v>
      </c>
      <c r="DA208" s="9">
        <v>40555</v>
      </c>
      <c r="DB208" s="45" t="s">
        <v>219</v>
      </c>
      <c r="DC208" s="96">
        <f t="shared" ref="DC208" si="1969">ROUND(((CR208+CS208)-(BY208+BZ208))/DA208/10,2)*-1</f>
        <v>0</v>
      </c>
      <c r="DD208" s="96">
        <v>0</v>
      </c>
      <c r="DE208" s="96">
        <f t="shared" si="1952"/>
        <v>0</v>
      </c>
      <c r="DF208" s="93">
        <f t="shared" si="1953"/>
        <v>0</v>
      </c>
      <c r="DG208" s="93">
        <f t="shared" si="1954"/>
        <v>0</v>
      </c>
      <c r="DH208" s="94"/>
      <c r="DI208" s="85"/>
      <c r="DJ208" s="85"/>
      <c r="DK208" s="85"/>
      <c r="DL208" s="85"/>
      <c r="DM208" s="85"/>
      <c r="DN208" s="93">
        <f t="shared" si="1955"/>
        <v>0</v>
      </c>
      <c r="DO208" s="85"/>
      <c r="DP208" s="85"/>
      <c r="DQ208" s="85"/>
      <c r="DR208" s="85">
        <f t="shared" si="1956"/>
        <v>0</v>
      </c>
      <c r="DS208" s="85">
        <f t="shared" si="1957"/>
        <v>0</v>
      </c>
      <c r="DT208" s="9"/>
      <c r="DU208" s="45" t="s">
        <v>219</v>
      </c>
      <c r="DV208" s="96" t="e">
        <f t="shared" ref="DV208" si="1970">ROUND(((DK208+DL208)-(CR208+CS208))/DT208/10,2)*-1</f>
        <v>#DIV/0!</v>
      </c>
      <c r="DW208" s="96">
        <v>0</v>
      </c>
      <c r="DX208" s="96" t="e">
        <f t="shared" si="1960"/>
        <v>#DIV/0!</v>
      </c>
      <c r="DY208" s="93">
        <f t="shared" si="1961"/>
        <v>0</v>
      </c>
      <c r="DZ208" s="93">
        <f t="shared" si="1962"/>
        <v>0</v>
      </c>
      <c r="EA208" s="94"/>
      <c r="EB208" s="85"/>
      <c r="EC208" s="85"/>
      <c r="ED208" s="85"/>
      <c r="EE208" s="85"/>
      <c r="EF208" s="85"/>
      <c r="EG208" s="93">
        <f t="shared" si="1963"/>
        <v>0</v>
      </c>
      <c r="EH208" s="85"/>
      <c r="EI208" s="85"/>
      <c r="EJ208" s="85"/>
      <c r="EK208" s="85">
        <f t="shared" si="1964"/>
        <v>0</v>
      </c>
      <c r="EL208" s="85">
        <f t="shared" si="1965"/>
        <v>0</v>
      </c>
      <c r="EM208" s="9"/>
      <c r="EN208" s="45" t="s">
        <v>219</v>
      </c>
      <c r="EO208" s="96" t="e">
        <f t="shared" ref="EO208" si="1971">ROUND(((ED208+EE208)-(DK208+DL208))/EM208/10,2)*-1</f>
        <v>#DIV/0!</v>
      </c>
      <c r="EP208" s="96">
        <v>0</v>
      </c>
      <c r="EQ208" s="96" t="e">
        <f t="shared" si="1968"/>
        <v>#DIV/0!</v>
      </c>
    </row>
    <row r="209" spans="1:147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94</v>
      </c>
      <c r="G209" s="7" t="s">
        <v>95</v>
      </c>
      <c r="H209" s="40">
        <f t="shared" si="1907"/>
        <v>0</v>
      </c>
      <c r="I209" s="40">
        <f t="shared" si="1908"/>
        <v>0</v>
      </c>
      <c r="J209" s="5"/>
      <c r="K209" s="9"/>
      <c r="L209" s="9"/>
      <c r="M209" s="9"/>
      <c r="N209" s="9"/>
      <c r="O209" s="9"/>
      <c r="P209" s="40">
        <f t="shared" si="1909"/>
        <v>0</v>
      </c>
      <c r="Q209" s="9"/>
      <c r="R209" s="9"/>
      <c r="S209" s="9"/>
      <c r="T209" s="68">
        <f t="shared" si="1910"/>
        <v>0</v>
      </c>
      <c r="U209" s="68">
        <f t="shared" si="1911"/>
        <v>0</v>
      </c>
      <c r="V209" s="9">
        <f t="shared" si="1912"/>
        <v>0</v>
      </c>
      <c r="W209" s="9">
        <f t="shared" si="1912"/>
        <v>0</v>
      </c>
      <c r="X209" s="45" t="s">
        <v>219</v>
      </c>
      <c r="Y209" s="9">
        <v>20956</v>
      </c>
      <c r="Z209" s="73">
        <f t="shared" si="1913"/>
        <v>0</v>
      </c>
      <c r="AA209" s="73">
        <f t="shared" si="1914"/>
        <v>0</v>
      </c>
      <c r="AB209" s="73">
        <f t="shared" si="1915"/>
        <v>0</v>
      </c>
      <c r="AC209" s="73">
        <f t="shared" si="1916"/>
        <v>0</v>
      </c>
      <c r="AD209" s="73">
        <f t="shared" si="1917"/>
        <v>0</v>
      </c>
      <c r="AE209" s="46">
        <f t="shared" si="1918"/>
        <v>0</v>
      </c>
      <c r="AF209" s="40">
        <f t="shared" si="1919"/>
        <v>0</v>
      </c>
      <c r="AG209" s="40">
        <f t="shared" si="1920"/>
        <v>0</v>
      </c>
      <c r="AH209" s="5"/>
      <c r="AI209" s="9"/>
      <c r="AJ209" s="9"/>
      <c r="AK209" s="9"/>
      <c r="AL209" s="9"/>
      <c r="AM209" s="9"/>
      <c r="AN209" s="40">
        <f t="shared" si="1921"/>
        <v>0</v>
      </c>
      <c r="AO209" s="9"/>
      <c r="AP209" s="9"/>
      <c r="AQ209" s="9"/>
      <c r="AR209" s="85">
        <f t="shared" si="1922"/>
        <v>0</v>
      </c>
      <c r="AS209" s="85">
        <f t="shared" si="1923"/>
        <v>0</v>
      </c>
      <c r="AT209" s="45" t="s">
        <v>219</v>
      </c>
      <c r="AU209" s="9"/>
      <c r="AV209" s="90">
        <v>0</v>
      </c>
      <c r="AW209" s="90" t="e">
        <f t="shared" si="1925"/>
        <v>#DIV/0!</v>
      </c>
      <c r="AX209" s="90" t="e">
        <f t="shared" si="1926"/>
        <v>#DIV/0!</v>
      </c>
      <c r="AY209" s="92">
        <f t="shared" si="1927"/>
        <v>0</v>
      </c>
      <c r="AZ209" s="92">
        <f t="shared" si="1928"/>
        <v>0</v>
      </c>
      <c r="BA209" s="93">
        <f t="shared" si="1929"/>
        <v>0</v>
      </c>
      <c r="BB209" s="93">
        <f t="shared" si="1930"/>
        <v>0</v>
      </c>
      <c r="BC209" s="94"/>
      <c r="BD209" s="85"/>
      <c r="BE209" s="85"/>
      <c r="BF209" s="85"/>
      <c r="BG209" s="85"/>
      <c r="BH209" s="85"/>
      <c r="BI209" s="93">
        <f t="shared" si="1931"/>
        <v>0</v>
      </c>
      <c r="BJ209" s="85"/>
      <c r="BK209" s="85"/>
      <c r="BL209" s="85"/>
      <c r="BM209" s="85">
        <f t="shared" si="1932"/>
        <v>0</v>
      </c>
      <c r="BN209" s="85">
        <f t="shared" si="1933"/>
        <v>0</v>
      </c>
      <c r="BO209" s="45" t="s">
        <v>219</v>
      </c>
      <c r="BP209" s="9"/>
      <c r="BQ209" s="90">
        <v>0</v>
      </c>
      <c r="BR209" s="90" t="e">
        <f t="shared" si="1935"/>
        <v>#DIV/0!</v>
      </c>
      <c r="BS209" s="90" t="e">
        <f t="shared" si="1936"/>
        <v>#DIV/0!</v>
      </c>
      <c r="BT209" s="93">
        <f t="shared" si="1937"/>
        <v>0</v>
      </c>
      <c r="BU209" s="93">
        <f t="shared" si="1938"/>
        <v>0</v>
      </c>
      <c r="BV209" s="94"/>
      <c r="BW209" s="85"/>
      <c r="BX209" s="85"/>
      <c r="BY209" s="85"/>
      <c r="BZ209" s="85"/>
      <c r="CA209" s="85"/>
      <c r="CB209" s="93">
        <f t="shared" si="1939"/>
        <v>0</v>
      </c>
      <c r="CC209" s="85"/>
      <c r="CD209" s="85"/>
      <c r="CE209" s="85"/>
      <c r="CF209" s="85">
        <f t="shared" si="1940"/>
        <v>0</v>
      </c>
      <c r="CG209" s="85">
        <f t="shared" si="1941"/>
        <v>0</v>
      </c>
      <c r="CH209" s="45" t="s">
        <v>219</v>
      </c>
      <c r="CI209" s="9"/>
      <c r="CJ209" s="96">
        <v>0</v>
      </c>
      <c r="CK209" s="96" t="e">
        <f t="shared" si="1943"/>
        <v>#DIV/0!</v>
      </c>
      <c r="CL209" s="96" t="e">
        <f t="shared" si="1944"/>
        <v>#DIV/0!</v>
      </c>
      <c r="CM209" s="93">
        <f t="shared" si="1945"/>
        <v>0</v>
      </c>
      <c r="CN209" s="93">
        <f t="shared" si="1946"/>
        <v>0</v>
      </c>
      <c r="CO209" s="94"/>
      <c r="CP209" s="85"/>
      <c r="CQ209" s="85"/>
      <c r="CR209" s="85"/>
      <c r="CS209" s="85"/>
      <c r="CT209" s="85"/>
      <c r="CU209" s="93">
        <f t="shared" si="1947"/>
        <v>0</v>
      </c>
      <c r="CV209" s="85"/>
      <c r="CW209" s="85"/>
      <c r="CX209" s="85"/>
      <c r="CY209" s="85">
        <f t="shared" si="1948"/>
        <v>0</v>
      </c>
      <c r="CZ209" s="85">
        <f t="shared" si="1949"/>
        <v>0</v>
      </c>
      <c r="DA209" s="45" t="s">
        <v>219</v>
      </c>
      <c r="DB209" s="9">
        <v>21384</v>
      </c>
      <c r="DC209" s="96">
        <v>0</v>
      </c>
      <c r="DD209" s="96">
        <f t="shared" ref="DD209" si="1972">ROUND(((CW209-CD209)/DB209/10),2)*-1</f>
        <v>0</v>
      </c>
      <c r="DE209" s="96">
        <f t="shared" si="1952"/>
        <v>0</v>
      </c>
      <c r="DF209" s="93">
        <f t="shared" si="1953"/>
        <v>0</v>
      </c>
      <c r="DG209" s="93">
        <f t="shared" si="1954"/>
        <v>0</v>
      </c>
      <c r="DH209" s="94"/>
      <c r="DI209" s="85"/>
      <c r="DJ209" s="85"/>
      <c r="DK209" s="85"/>
      <c r="DL209" s="85"/>
      <c r="DM209" s="85"/>
      <c r="DN209" s="93">
        <f t="shared" si="1955"/>
        <v>0</v>
      </c>
      <c r="DO209" s="85"/>
      <c r="DP209" s="85"/>
      <c r="DQ209" s="85"/>
      <c r="DR209" s="85">
        <f t="shared" si="1956"/>
        <v>0</v>
      </c>
      <c r="DS209" s="85">
        <f t="shared" si="1957"/>
        <v>0</v>
      </c>
      <c r="DT209" s="45" t="s">
        <v>219</v>
      </c>
      <c r="DU209" s="9"/>
      <c r="DV209" s="96">
        <v>0</v>
      </c>
      <c r="DW209" s="96" t="e">
        <f t="shared" ref="DW209" si="1973">ROUND(((DP209-CW209)/DU209/10),2)*-1</f>
        <v>#DIV/0!</v>
      </c>
      <c r="DX209" s="96" t="e">
        <f t="shared" si="1960"/>
        <v>#DIV/0!</v>
      </c>
      <c r="DY209" s="93">
        <f t="shared" si="1961"/>
        <v>0</v>
      </c>
      <c r="DZ209" s="93">
        <f t="shared" si="1962"/>
        <v>0</v>
      </c>
      <c r="EA209" s="94"/>
      <c r="EB209" s="85"/>
      <c r="EC209" s="85"/>
      <c r="ED209" s="85"/>
      <c r="EE209" s="85"/>
      <c r="EF209" s="85"/>
      <c r="EG209" s="93">
        <f t="shared" si="1963"/>
        <v>0</v>
      </c>
      <c r="EH209" s="85"/>
      <c r="EI209" s="85"/>
      <c r="EJ209" s="85"/>
      <c r="EK209" s="85">
        <f t="shared" si="1964"/>
        <v>0</v>
      </c>
      <c r="EL209" s="85">
        <f t="shared" si="1965"/>
        <v>0</v>
      </c>
      <c r="EM209" s="45" t="s">
        <v>219</v>
      </c>
      <c r="EN209" s="9"/>
      <c r="EO209" s="96">
        <v>0</v>
      </c>
      <c r="EP209" s="96" t="e">
        <f t="shared" ref="EP209" si="1974">ROUND(((EI209-DP209)/EN209/10),2)*-1</f>
        <v>#DIV/0!</v>
      </c>
      <c r="EQ209" s="96" t="e">
        <f t="shared" si="1968"/>
        <v>#DIV/0!</v>
      </c>
    </row>
    <row r="210" spans="1:147" x14ac:dyDescent="0.25">
      <c r="A210" s="29"/>
      <c r="B210" s="30"/>
      <c r="C210" s="31"/>
      <c r="D210" s="32" t="s">
        <v>183</v>
      </c>
      <c r="E210" s="30"/>
      <c r="F210" s="30"/>
      <c r="G210" s="31"/>
      <c r="H210" s="33">
        <f t="shared" ref="H210:AE210" si="1975">SUBTOTAL(9,H204:H209)</f>
        <v>60000</v>
      </c>
      <c r="I210" s="33">
        <f t="shared" si="1975"/>
        <v>0</v>
      </c>
      <c r="J210" s="33">
        <f t="shared" si="1975"/>
        <v>0</v>
      </c>
      <c r="K210" s="33">
        <f t="shared" si="1975"/>
        <v>0</v>
      </c>
      <c r="L210" s="33">
        <f t="shared" si="1975"/>
        <v>0</v>
      </c>
      <c r="M210" s="33">
        <f t="shared" si="1975"/>
        <v>0</v>
      </c>
      <c r="N210" s="33">
        <f t="shared" si="1975"/>
        <v>0</v>
      </c>
      <c r="O210" s="33">
        <f t="shared" si="1975"/>
        <v>0</v>
      </c>
      <c r="P210" s="33">
        <f t="shared" si="1975"/>
        <v>60000</v>
      </c>
      <c r="Q210" s="33">
        <f t="shared" si="1975"/>
        <v>0</v>
      </c>
      <c r="R210" s="33">
        <f t="shared" si="1975"/>
        <v>60000</v>
      </c>
      <c r="S210" s="33">
        <f t="shared" si="1975"/>
        <v>0</v>
      </c>
      <c r="T210" s="33">
        <f t="shared" si="1975"/>
        <v>0</v>
      </c>
      <c r="U210" s="33">
        <f t="shared" si="1975"/>
        <v>-60000</v>
      </c>
      <c r="V210" s="33">
        <f t="shared" si="1975"/>
        <v>0</v>
      </c>
      <c r="W210" s="33">
        <f t="shared" si="1975"/>
        <v>-39000</v>
      </c>
      <c r="X210" s="33">
        <f t="shared" si="1975"/>
        <v>171405</v>
      </c>
      <c r="Y210" s="33">
        <f t="shared" si="1975"/>
        <v>97046</v>
      </c>
      <c r="Z210" s="47">
        <f t="shared" si="1975"/>
        <v>0</v>
      </c>
      <c r="AA210" s="47">
        <f t="shared" si="1975"/>
        <v>-0.19</v>
      </c>
      <c r="AB210" s="47">
        <f t="shared" si="1975"/>
        <v>-0.19</v>
      </c>
      <c r="AC210" s="47">
        <f t="shared" si="1975"/>
        <v>0</v>
      </c>
      <c r="AD210" s="47">
        <f t="shared" si="1975"/>
        <v>-0.12</v>
      </c>
      <c r="AE210" s="47">
        <f t="shared" si="1975"/>
        <v>-0.12</v>
      </c>
      <c r="AF210" s="33">
        <f t="shared" ref="AF210:AX210" si="1976">SUBTOTAL(9,AF204:AF209)</f>
        <v>0</v>
      </c>
      <c r="AG210" s="33">
        <f t="shared" si="1976"/>
        <v>0</v>
      </c>
      <c r="AH210" s="33">
        <f t="shared" si="1976"/>
        <v>0</v>
      </c>
      <c r="AI210" s="33">
        <f t="shared" si="1976"/>
        <v>0</v>
      </c>
      <c r="AJ210" s="33">
        <f t="shared" si="1976"/>
        <v>0</v>
      </c>
      <c r="AK210" s="33">
        <f t="shared" si="1976"/>
        <v>0</v>
      </c>
      <c r="AL210" s="33">
        <f t="shared" si="1976"/>
        <v>0</v>
      </c>
      <c r="AM210" s="33">
        <f t="shared" si="1976"/>
        <v>0</v>
      </c>
      <c r="AN210" s="33">
        <f t="shared" si="1976"/>
        <v>0</v>
      </c>
      <c r="AO210" s="33">
        <f t="shared" si="1976"/>
        <v>0</v>
      </c>
      <c r="AP210" s="33">
        <f t="shared" si="1976"/>
        <v>0</v>
      </c>
      <c r="AQ210" s="33">
        <f t="shared" si="1976"/>
        <v>0</v>
      </c>
      <c r="AR210" s="33">
        <f t="shared" si="1976"/>
        <v>0</v>
      </c>
      <c r="AS210" s="33">
        <f t="shared" si="1976"/>
        <v>39000</v>
      </c>
      <c r="AT210" s="33">
        <f t="shared" si="1976"/>
        <v>0</v>
      </c>
      <c r="AU210" s="33">
        <f t="shared" si="1976"/>
        <v>0</v>
      </c>
      <c r="AV210" s="47" t="e">
        <f t="shared" si="1976"/>
        <v>#DIV/0!</v>
      </c>
      <c r="AW210" s="47" t="e">
        <f t="shared" si="1976"/>
        <v>#DIV/0!</v>
      </c>
      <c r="AX210" s="47" t="e">
        <f t="shared" si="1976"/>
        <v>#DIV/0!</v>
      </c>
      <c r="AY210"/>
      <c r="AZ210"/>
      <c r="BA210" s="33">
        <f t="shared" ref="BA210:BS210" si="1977">SUBTOTAL(9,BA204:BA209)</f>
        <v>0</v>
      </c>
      <c r="BB210" s="33">
        <f t="shared" si="1977"/>
        <v>0</v>
      </c>
      <c r="BC210" s="33">
        <f t="shared" si="1977"/>
        <v>0</v>
      </c>
      <c r="BD210" s="33">
        <f t="shared" si="1977"/>
        <v>0</v>
      </c>
      <c r="BE210" s="33">
        <f t="shared" si="1977"/>
        <v>0</v>
      </c>
      <c r="BF210" s="33">
        <f t="shared" si="1977"/>
        <v>0</v>
      </c>
      <c r="BG210" s="33">
        <f t="shared" si="1977"/>
        <v>0</v>
      </c>
      <c r="BH210" s="33">
        <f t="shared" si="1977"/>
        <v>0</v>
      </c>
      <c r="BI210" s="33">
        <f t="shared" si="1977"/>
        <v>0</v>
      </c>
      <c r="BJ210" s="33">
        <f t="shared" si="1977"/>
        <v>0</v>
      </c>
      <c r="BK210" s="33">
        <f t="shared" si="1977"/>
        <v>0</v>
      </c>
      <c r="BL210" s="33">
        <f t="shared" si="1977"/>
        <v>0</v>
      </c>
      <c r="BM210" s="33">
        <f t="shared" si="1977"/>
        <v>0</v>
      </c>
      <c r="BN210" s="33">
        <f t="shared" si="1977"/>
        <v>0</v>
      </c>
      <c r="BO210" s="33">
        <f t="shared" si="1977"/>
        <v>0</v>
      </c>
      <c r="BP210" s="33">
        <f t="shared" si="1977"/>
        <v>0</v>
      </c>
      <c r="BQ210" s="47" t="e">
        <f t="shared" si="1977"/>
        <v>#DIV/0!</v>
      </c>
      <c r="BR210" s="47" t="e">
        <f t="shared" si="1977"/>
        <v>#DIV/0!</v>
      </c>
      <c r="BS210" s="47" t="e">
        <f t="shared" si="1977"/>
        <v>#DIV/0!</v>
      </c>
      <c r="BT210" s="33">
        <f t="shared" ref="BT210:CL210" si="1978">SUBTOTAL(9,BT204:BT209)</f>
        <v>0</v>
      </c>
      <c r="BU210" s="33">
        <f t="shared" si="1978"/>
        <v>0</v>
      </c>
      <c r="BV210" s="33">
        <f t="shared" si="1978"/>
        <v>0</v>
      </c>
      <c r="BW210" s="33">
        <f t="shared" si="1978"/>
        <v>0</v>
      </c>
      <c r="BX210" s="33">
        <f t="shared" si="1978"/>
        <v>0</v>
      </c>
      <c r="BY210" s="33">
        <f t="shared" si="1978"/>
        <v>0</v>
      </c>
      <c r="BZ210" s="33">
        <f t="shared" si="1978"/>
        <v>0</v>
      </c>
      <c r="CA210" s="33">
        <f t="shared" si="1978"/>
        <v>0</v>
      </c>
      <c r="CB210" s="33">
        <f t="shared" si="1978"/>
        <v>0</v>
      </c>
      <c r="CC210" s="33">
        <f t="shared" si="1978"/>
        <v>0</v>
      </c>
      <c r="CD210" s="33">
        <f t="shared" si="1978"/>
        <v>0</v>
      </c>
      <c r="CE210" s="33">
        <f t="shared" si="1978"/>
        <v>0</v>
      </c>
      <c r="CF210" s="33">
        <f t="shared" si="1978"/>
        <v>0</v>
      </c>
      <c r="CG210" s="33">
        <f t="shared" si="1978"/>
        <v>0</v>
      </c>
      <c r="CH210" s="33">
        <f t="shared" si="1978"/>
        <v>0</v>
      </c>
      <c r="CI210" s="33">
        <f t="shared" si="1978"/>
        <v>0</v>
      </c>
      <c r="CJ210" s="60" t="e">
        <f t="shared" si="1978"/>
        <v>#DIV/0!</v>
      </c>
      <c r="CK210" s="60" t="e">
        <f t="shared" si="1978"/>
        <v>#DIV/0!</v>
      </c>
      <c r="CL210" s="60" t="e">
        <f t="shared" si="1978"/>
        <v>#DIV/0!</v>
      </c>
      <c r="CM210" s="33">
        <f t="shared" ref="CM210:DE210" si="1979">SUBTOTAL(9,CM204:CM209)</f>
        <v>0</v>
      </c>
      <c r="CN210" s="33">
        <f t="shared" si="1979"/>
        <v>0</v>
      </c>
      <c r="CO210" s="33">
        <f t="shared" si="1979"/>
        <v>0</v>
      </c>
      <c r="CP210" s="33">
        <f t="shared" si="1979"/>
        <v>0</v>
      </c>
      <c r="CQ210" s="33">
        <f t="shared" si="1979"/>
        <v>0</v>
      </c>
      <c r="CR210" s="33">
        <f t="shared" si="1979"/>
        <v>0</v>
      </c>
      <c r="CS210" s="33">
        <f t="shared" si="1979"/>
        <v>0</v>
      </c>
      <c r="CT210" s="33">
        <f t="shared" si="1979"/>
        <v>0</v>
      </c>
      <c r="CU210" s="33">
        <f t="shared" si="1979"/>
        <v>0</v>
      </c>
      <c r="CV210" s="33">
        <f t="shared" si="1979"/>
        <v>0</v>
      </c>
      <c r="CW210" s="33">
        <f t="shared" si="1979"/>
        <v>0</v>
      </c>
      <c r="CX210" s="33">
        <f t="shared" si="1979"/>
        <v>0</v>
      </c>
      <c r="CY210" s="33">
        <f t="shared" si="1979"/>
        <v>0</v>
      </c>
      <c r="CZ210" s="33">
        <f t="shared" si="1979"/>
        <v>0</v>
      </c>
      <c r="DA210" s="33">
        <f t="shared" si="1979"/>
        <v>187619.49046660832</v>
      </c>
      <c r="DB210" s="33">
        <f t="shared" si="1979"/>
        <v>84274</v>
      </c>
      <c r="DC210" s="60">
        <f t="shared" si="1979"/>
        <v>0</v>
      </c>
      <c r="DD210" s="60">
        <f t="shared" si="1979"/>
        <v>0</v>
      </c>
      <c r="DE210" s="60">
        <f t="shared" si="1979"/>
        <v>0</v>
      </c>
      <c r="DF210" s="33">
        <f t="shared" ref="DF210:DX210" si="1980">SUBTOTAL(9,DF204:DF209)</f>
        <v>0</v>
      </c>
      <c r="DG210" s="33">
        <f t="shared" si="1980"/>
        <v>0</v>
      </c>
      <c r="DH210" s="33">
        <f t="shared" si="1980"/>
        <v>0</v>
      </c>
      <c r="DI210" s="33">
        <f t="shared" si="1980"/>
        <v>0</v>
      </c>
      <c r="DJ210" s="33">
        <f t="shared" si="1980"/>
        <v>0</v>
      </c>
      <c r="DK210" s="33">
        <f t="shared" si="1980"/>
        <v>0</v>
      </c>
      <c r="DL210" s="33">
        <f t="shared" si="1980"/>
        <v>0</v>
      </c>
      <c r="DM210" s="33">
        <f t="shared" si="1980"/>
        <v>0</v>
      </c>
      <c r="DN210" s="33">
        <f t="shared" si="1980"/>
        <v>0</v>
      </c>
      <c r="DO210" s="33">
        <f t="shared" si="1980"/>
        <v>0</v>
      </c>
      <c r="DP210" s="33">
        <f t="shared" si="1980"/>
        <v>0</v>
      </c>
      <c r="DQ210" s="33">
        <f t="shared" si="1980"/>
        <v>0</v>
      </c>
      <c r="DR210" s="33">
        <f t="shared" si="1980"/>
        <v>0</v>
      </c>
      <c r="DS210" s="33">
        <f t="shared" si="1980"/>
        <v>0</v>
      </c>
      <c r="DT210" s="33">
        <f t="shared" si="1980"/>
        <v>0</v>
      </c>
      <c r="DU210" s="33">
        <f t="shared" si="1980"/>
        <v>0</v>
      </c>
      <c r="DV210" s="60" t="e">
        <f t="shared" si="1980"/>
        <v>#DIV/0!</v>
      </c>
      <c r="DW210" s="60" t="e">
        <f t="shared" si="1980"/>
        <v>#DIV/0!</v>
      </c>
      <c r="DX210" s="60" t="e">
        <f t="shared" si="1980"/>
        <v>#DIV/0!</v>
      </c>
      <c r="DY210" s="33">
        <f t="shared" ref="DY210:EQ210" si="1981">SUBTOTAL(9,DY204:DY209)</f>
        <v>0</v>
      </c>
      <c r="DZ210" s="33">
        <f t="shared" si="1981"/>
        <v>0</v>
      </c>
      <c r="EA210" s="33">
        <f t="shared" si="1981"/>
        <v>0</v>
      </c>
      <c r="EB210" s="33">
        <f t="shared" si="1981"/>
        <v>0</v>
      </c>
      <c r="EC210" s="33">
        <f t="shared" si="1981"/>
        <v>0</v>
      </c>
      <c r="ED210" s="33">
        <f t="shared" si="1981"/>
        <v>0</v>
      </c>
      <c r="EE210" s="33">
        <f t="shared" si="1981"/>
        <v>0</v>
      </c>
      <c r="EF210" s="33">
        <f t="shared" si="1981"/>
        <v>0</v>
      </c>
      <c r="EG210" s="33">
        <f t="shared" si="1981"/>
        <v>0</v>
      </c>
      <c r="EH210" s="33">
        <f t="shared" si="1981"/>
        <v>0</v>
      </c>
      <c r="EI210" s="33">
        <f t="shared" si="1981"/>
        <v>0</v>
      </c>
      <c r="EJ210" s="33">
        <f t="shared" si="1981"/>
        <v>0</v>
      </c>
      <c r="EK210" s="33">
        <f t="shared" si="1981"/>
        <v>0</v>
      </c>
      <c r="EL210" s="33">
        <f t="shared" si="1981"/>
        <v>0</v>
      </c>
      <c r="EM210" s="33">
        <f t="shared" si="1981"/>
        <v>0</v>
      </c>
      <c r="EN210" s="33">
        <f t="shared" si="1981"/>
        <v>0</v>
      </c>
      <c r="EO210" s="60" t="e">
        <f t="shared" si="1981"/>
        <v>#DIV/0!</v>
      </c>
      <c r="EP210" s="60" t="e">
        <f t="shared" si="1981"/>
        <v>#DIV/0!</v>
      </c>
      <c r="EQ210" s="60" t="e">
        <f t="shared" si="1981"/>
        <v>#DIV/0!</v>
      </c>
    </row>
    <row r="211" spans="1:147" x14ac:dyDescent="0.25">
      <c r="A211" s="25">
        <v>1463</v>
      </c>
      <c r="B211" s="6">
        <v>600023354</v>
      </c>
      <c r="C211" s="26">
        <v>60254238</v>
      </c>
      <c r="D211" s="27" t="s">
        <v>61</v>
      </c>
      <c r="E211" s="6">
        <v>3114</v>
      </c>
      <c r="F211" s="6" t="s">
        <v>73</v>
      </c>
      <c r="G211" s="6" t="s">
        <v>19</v>
      </c>
      <c r="H211" s="40">
        <f t="shared" ref="H211:H216" si="1982">I211+P211</f>
        <v>200000</v>
      </c>
      <c r="I211" s="40">
        <f t="shared" ref="I211:I216" si="1983">K211+L211+M211+N211+O211</f>
        <v>20000</v>
      </c>
      <c r="J211" s="5"/>
      <c r="K211" s="9"/>
      <c r="L211" s="9">
        <v>20000</v>
      </c>
      <c r="M211" s="9"/>
      <c r="N211" s="9"/>
      <c r="O211" s="9"/>
      <c r="P211" s="40">
        <f t="shared" ref="P211:P216" si="1984">Q211+R211+S211</f>
        <v>180000</v>
      </c>
      <c r="Q211" s="9">
        <v>180000</v>
      </c>
      <c r="R211" s="9"/>
      <c r="S211" s="9"/>
      <c r="T211" s="68">
        <f t="shared" ref="T211:T216" si="1985">(L211+M211+N211)*-1</f>
        <v>-20000</v>
      </c>
      <c r="U211" s="68">
        <f t="shared" ref="U211:U216" si="1986">(Q211+R211)*-1</f>
        <v>-180000</v>
      </c>
      <c r="V211" s="9">
        <f t="shared" ref="V211:W216" si="1987">ROUND(T211*0.65,0)</f>
        <v>-13000</v>
      </c>
      <c r="W211" s="9">
        <f t="shared" si="1987"/>
        <v>-117000</v>
      </c>
      <c r="X211" s="9">
        <v>54488</v>
      </c>
      <c r="Y211" s="9">
        <v>26390</v>
      </c>
      <c r="Z211" s="73">
        <f t="shared" ref="Z211:Z216" si="1988">IF(T211=0,0,ROUND((T211+L211)/X211/12,2))</f>
        <v>0</v>
      </c>
      <c r="AA211" s="73">
        <f t="shared" ref="AA211:AA216" si="1989">IF(U211=0,0,ROUND((U211+Q211)/Y211/12,2))</f>
        <v>0</v>
      </c>
      <c r="AB211" s="73">
        <f t="shared" ref="AB211:AB216" si="1990">Z211+AA211</f>
        <v>0</v>
      </c>
      <c r="AC211" s="73">
        <f t="shared" ref="AC211:AC216" si="1991">ROUND(Z211*0.65,2)</f>
        <v>0</v>
      </c>
      <c r="AD211" s="73">
        <f t="shared" ref="AD211:AD216" si="1992">ROUND(AA211*0.65,2)</f>
        <v>0</v>
      </c>
      <c r="AE211" s="46">
        <f t="shared" ref="AE211:AE216" si="1993">AC211+AD211</f>
        <v>0</v>
      </c>
      <c r="AF211" s="40">
        <f t="shared" ref="AF211:AF216" si="1994">AG211+AN211</f>
        <v>0</v>
      </c>
      <c r="AG211" s="40">
        <f t="shared" ref="AG211:AG216" si="1995">AI211+AJ211+AK211+AL211+AM211</f>
        <v>0</v>
      </c>
      <c r="AH211" s="5"/>
      <c r="AI211" s="9"/>
      <c r="AJ211" s="9"/>
      <c r="AK211" s="82"/>
      <c r="AL211" s="9"/>
      <c r="AM211" s="9"/>
      <c r="AN211" s="80">
        <f t="shared" ref="AN211:AN216" si="1996">AO211+AP211+AQ211</f>
        <v>0</v>
      </c>
      <c r="AO211" s="82"/>
      <c r="AP211" s="82"/>
      <c r="AQ211" s="82"/>
      <c r="AR211" s="85">
        <f t="shared" ref="AR211:AR216" si="1997">((AL211+AK211+AJ211)-((V211)*-1))*-1</f>
        <v>13000</v>
      </c>
      <c r="AS211" s="85">
        <f t="shared" ref="AS211:AS216" si="1998">((AO211+AP211)-((W211)*-1))*-1</f>
        <v>117000</v>
      </c>
      <c r="AT211" s="9"/>
      <c r="AU211" s="9"/>
      <c r="AV211" s="90" t="e">
        <f t="shared" ref="AV211:AV215" si="1999">ROUND((AY211/AT211/10)+(AC211),2)*-1</f>
        <v>#DIV/0!</v>
      </c>
      <c r="AW211" s="90" t="e">
        <f t="shared" ref="AW211:AW216" si="2000">ROUND((AZ211/AU211/10)+AD211,2)*-1</f>
        <v>#DIV/0!</v>
      </c>
      <c r="AX211" s="90" t="e">
        <f t="shared" ref="AX211:AX216" si="2001">AV211+AW211</f>
        <v>#DIV/0!</v>
      </c>
      <c r="AY211" s="92">
        <f t="shared" ref="AY211:AY216" si="2002">AK211+AL211</f>
        <v>0</v>
      </c>
      <c r="AZ211" s="92">
        <f t="shared" ref="AZ211:AZ216" si="2003">AP211</f>
        <v>0</v>
      </c>
      <c r="BA211" s="93">
        <f t="shared" ref="BA211:BA216" si="2004">BB211+BI211</f>
        <v>0</v>
      </c>
      <c r="BB211" s="93">
        <f t="shared" ref="BB211:BB216" si="2005">BD211+BE211+BF211+BG211+BH211</f>
        <v>0</v>
      </c>
      <c r="BC211" s="94"/>
      <c r="BD211" s="85"/>
      <c r="BE211" s="85"/>
      <c r="BF211" s="85"/>
      <c r="BG211" s="85"/>
      <c r="BH211" s="85"/>
      <c r="BI211" s="93">
        <f t="shared" ref="BI211:BI216" si="2006">BJ211+BK211+BL211</f>
        <v>0</v>
      </c>
      <c r="BJ211" s="85"/>
      <c r="BK211" s="85"/>
      <c r="BL211" s="85"/>
      <c r="BM211" s="85">
        <f t="shared" ref="BM211:BM216" si="2007">(BE211+BF211+BG211)-(AJ211+AK211+AL211)</f>
        <v>0</v>
      </c>
      <c r="BN211" s="85">
        <f t="shared" ref="BN211:BN216" si="2008">(BJ211+BK211)-(AO211+AP211)</f>
        <v>0</v>
      </c>
      <c r="BO211" s="9"/>
      <c r="BP211" s="9"/>
      <c r="BQ211" s="90" t="e">
        <f t="shared" ref="BQ211:BQ215" si="2009">ROUND(((BF211+BG211)-(AK211+AL211))/BO211/10,2)*-1</f>
        <v>#DIV/0!</v>
      </c>
      <c r="BR211" s="90" t="e">
        <f t="shared" ref="BR211:BR216" si="2010">ROUND(((BK211-AP211)/BP211/10),2)*-1</f>
        <v>#DIV/0!</v>
      </c>
      <c r="BS211" s="90" t="e">
        <f t="shared" ref="BS211:BS216" si="2011">BQ211+BR211</f>
        <v>#DIV/0!</v>
      </c>
      <c r="BT211" s="93">
        <f t="shared" ref="BT211:BT216" si="2012">BU211+CB211</f>
        <v>0</v>
      </c>
      <c r="BU211" s="93">
        <f t="shared" ref="BU211:BU216" si="2013">BW211+BX211+BY211+BZ211+CA211</f>
        <v>0</v>
      </c>
      <c r="BV211" s="94"/>
      <c r="BW211" s="85"/>
      <c r="BX211" s="85"/>
      <c r="BY211" s="85"/>
      <c r="BZ211" s="85"/>
      <c r="CA211" s="85"/>
      <c r="CB211" s="93">
        <f t="shared" ref="CB211:CB216" si="2014">CC211+CD211+CE211</f>
        <v>0</v>
      </c>
      <c r="CC211" s="85"/>
      <c r="CD211" s="85"/>
      <c r="CE211" s="85"/>
      <c r="CF211" s="85">
        <f t="shared" ref="CF211:CF216" si="2015">(BX211+BY211+BZ211)-(BE211+BF211+BG211)</f>
        <v>0</v>
      </c>
      <c r="CG211" s="85">
        <f t="shared" ref="CG211:CG216" si="2016">(CC211+CD211)-(BJ211+BK211)</f>
        <v>0</v>
      </c>
      <c r="CH211" s="9"/>
      <c r="CI211" s="9"/>
      <c r="CJ211" s="96" t="e">
        <f t="shared" ref="CJ211:CJ215" si="2017">ROUND(((BY211+BZ211)-(BF211+BG211))/CH211/10,2)*-1</f>
        <v>#DIV/0!</v>
      </c>
      <c r="CK211" s="96" t="e">
        <f t="shared" ref="CK211:CK216" si="2018">ROUND(((CD211-BK211)/CI211/10),2)*-1</f>
        <v>#DIV/0!</v>
      </c>
      <c r="CL211" s="96" t="e">
        <f t="shared" ref="CL211:CL216" si="2019">CJ211+CK211</f>
        <v>#DIV/0!</v>
      </c>
      <c r="CM211" s="93">
        <f t="shared" ref="CM211:CM216" si="2020">CN211+CU211</f>
        <v>0</v>
      </c>
      <c r="CN211" s="93">
        <f t="shared" ref="CN211:CN216" si="2021">CP211+CQ211+CR211+CS211+CT211</f>
        <v>0</v>
      </c>
      <c r="CO211" s="94"/>
      <c r="CP211" s="85"/>
      <c r="CQ211" s="85"/>
      <c r="CR211" s="85"/>
      <c r="CS211" s="85"/>
      <c r="CT211" s="85"/>
      <c r="CU211" s="93">
        <f t="shared" ref="CU211:CU216" si="2022">CV211+CW211+CX211</f>
        <v>0</v>
      </c>
      <c r="CV211" s="85"/>
      <c r="CW211" s="85"/>
      <c r="CX211" s="85"/>
      <c r="CY211" s="85">
        <f t="shared" ref="CY211:CY216" si="2023">(CQ211+CR211+CS211)-(BX211+BY211+BZ211)</f>
        <v>0</v>
      </c>
      <c r="CZ211" s="85">
        <f t="shared" ref="CZ211:CZ216" si="2024">(CV211+CW211)-(CC211+CD211)</f>
        <v>0</v>
      </c>
      <c r="DA211" s="9">
        <v>52259</v>
      </c>
      <c r="DB211" s="9">
        <v>21350</v>
      </c>
      <c r="DC211" s="96">
        <f t="shared" ref="DC211:DC212" si="2025">ROUND(((CR211+CS211)-(BY211+BZ211))/DA211/10,2)*-1</f>
        <v>0</v>
      </c>
      <c r="DD211" s="96">
        <f t="shared" ref="DD211:DD212" si="2026">ROUND(((CW211-CD211)/DB211/10),2)*-1</f>
        <v>0</v>
      </c>
      <c r="DE211" s="96">
        <f t="shared" ref="DE211:DE216" si="2027">DC211+DD211</f>
        <v>0</v>
      </c>
      <c r="DF211" s="93">
        <f t="shared" ref="DF211:DF216" si="2028">DG211+DN211</f>
        <v>0</v>
      </c>
      <c r="DG211" s="93">
        <f t="shared" ref="DG211:DG216" si="2029">DI211+DJ211+DK211+DL211+DM211</f>
        <v>0</v>
      </c>
      <c r="DH211" s="94"/>
      <c r="DI211" s="85"/>
      <c r="DJ211" s="85"/>
      <c r="DK211" s="85"/>
      <c r="DL211" s="85"/>
      <c r="DM211" s="85"/>
      <c r="DN211" s="93">
        <f t="shared" ref="DN211:DN216" si="2030">DO211+DP211+DQ211</f>
        <v>0</v>
      </c>
      <c r="DO211" s="85"/>
      <c r="DP211" s="82"/>
      <c r="DQ211" s="85"/>
      <c r="DR211" s="85">
        <f t="shared" ref="DR211:DR216" si="2031">(DJ211+DK211+DL211)-(CQ211+CR211+CS211)</f>
        <v>0</v>
      </c>
      <c r="DS211" s="85">
        <f t="shared" ref="DS211:DS216" si="2032">(DO211+DP211)-(CV211+CW211)</f>
        <v>0</v>
      </c>
      <c r="DT211" s="9"/>
      <c r="DU211" s="9"/>
      <c r="DV211" s="96" t="e">
        <f t="shared" ref="DV211:DV212" si="2033">ROUND(((DK211+DL211)-(CR211+CS211))/DT211/10,2)*-1</f>
        <v>#DIV/0!</v>
      </c>
      <c r="DW211" s="96" t="e">
        <f t="shared" ref="DW211:DW212" si="2034">ROUND(((DP211-CW211)/DU211/10),2)*-1</f>
        <v>#DIV/0!</v>
      </c>
      <c r="DX211" s="96" t="e">
        <f t="shared" ref="DX211:DX216" si="2035">DV211+DW211</f>
        <v>#DIV/0!</v>
      </c>
      <c r="DY211" s="93">
        <f t="shared" ref="DY211:DY216" si="2036">DZ211+EG211</f>
        <v>0</v>
      </c>
      <c r="DZ211" s="93">
        <f t="shared" ref="DZ211:DZ216" si="2037">EB211+EC211+ED211+EE211+EF211</f>
        <v>0</v>
      </c>
      <c r="EA211" s="94"/>
      <c r="EB211" s="85"/>
      <c r="EC211" s="85"/>
      <c r="ED211" s="85"/>
      <c r="EE211" s="85"/>
      <c r="EF211" s="85"/>
      <c r="EG211" s="93">
        <f t="shared" ref="EG211:EG216" si="2038">EH211+EI211+EJ211</f>
        <v>0</v>
      </c>
      <c r="EH211" s="85"/>
      <c r="EI211" s="85"/>
      <c r="EJ211" s="85"/>
      <c r="EK211" s="85">
        <f t="shared" ref="EK211:EK216" si="2039">(EC211+ED211+EE211)-(DJ211+DK211+DL211)</f>
        <v>0</v>
      </c>
      <c r="EL211" s="85">
        <f t="shared" ref="EL211:EL216" si="2040">(EH211+EI211)-(DO211+DP211)</f>
        <v>0</v>
      </c>
      <c r="EM211" s="9"/>
      <c r="EN211" s="9"/>
      <c r="EO211" s="96" t="e">
        <f t="shared" ref="EO211:EO212" si="2041">ROUND(((ED211+EE211)-(DK211+DL211))/EM211/10,2)*-1</f>
        <v>#DIV/0!</v>
      </c>
      <c r="EP211" s="96" t="e">
        <f t="shared" ref="EP211:EP212" si="2042">ROUND(((EI211-DP211)/EN211/10),2)*-1</f>
        <v>#DIV/0!</v>
      </c>
      <c r="EQ211" s="96" t="e">
        <f t="shared" ref="EQ211:EQ216" si="2043">EO211+EP211</f>
        <v>#DIV/0!</v>
      </c>
    </row>
    <row r="212" spans="1:147" x14ac:dyDescent="0.25">
      <c r="A212" s="5">
        <v>1463</v>
      </c>
      <c r="B212" s="2">
        <v>600023354</v>
      </c>
      <c r="C212" s="7">
        <v>60254238</v>
      </c>
      <c r="D212" s="8" t="s">
        <v>61</v>
      </c>
      <c r="E212" s="2">
        <v>3114</v>
      </c>
      <c r="F212" s="2" t="s">
        <v>74</v>
      </c>
      <c r="G212" s="2" t="s">
        <v>19</v>
      </c>
      <c r="H212" s="40">
        <f t="shared" si="1982"/>
        <v>0</v>
      </c>
      <c r="I212" s="40">
        <f t="shared" si="1983"/>
        <v>0</v>
      </c>
      <c r="J212" s="5"/>
      <c r="K212" s="9"/>
      <c r="L212" s="9"/>
      <c r="M212" s="9"/>
      <c r="N212" s="9"/>
      <c r="O212" s="9"/>
      <c r="P212" s="40">
        <f t="shared" si="1984"/>
        <v>0</v>
      </c>
      <c r="Q212" s="9"/>
      <c r="R212" s="9"/>
      <c r="S212" s="9"/>
      <c r="T212" s="68">
        <f t="shared" si="1985"/>
        <v>0</v>
      </c>
      <c r="U212" s="68">
        <f t="shared" si="1986"/>
        <v>0</v>
      </c>
      <c r="V212" s="9">
        <f t="shared" si="1987"/>
        <v>0</v>
      </c>
      <c r="W212" s="9">
        <f t="shared" si="1987"/>
        <v>0</v>
      </c>
      <c r="X212" s="9">
        <v>31818</v>
      </c>
      <c r="Y212" s="9">
        <v>26390</v>
      </c>
      <c r="Z212" s="73">
        <f t="shared" si="1988"/>
        <v>0</v>
      </c>
      <c r="AA212" s="73">
        <f t="shared" si="1989"/>
        <v>0</v>
      </c>
      <c r="AB212" s="73">
        <f t="shared" si="1990"/>
        <v>0</v>
      </c>
      <c r="AC212" s="73">
        <f t="shared" si="1991"/>
        <v>0</v>
      </c>
      <c r="AD212" s="73">
        <f t="shared" si="1992"/>
        <v>0</v>
      </c>
      <c r="AE212" s="46">
        <f t="shared" si="1993"/>
        <v>0</v>
      </c>
      <c r="AF212" s="40">
        <f t="shared" si="1994"/>
        <v>0</v>
      </c>
      <c r="AG212" s="40">
        <f t="shared" si="1995"/>
        <v>0</v>
      </c>
      <c r="AH212" s="5"/>
      <c r="AI212" s="9"/>
      <c r="AJ212" s="9"/>
      <c r="AK212" s="9"/>
      <c r="AL212" s="9"/>
      <c r="AM212" s="9"/>
      <c r="AN212" s="80">
        <f t="shared" si="1996"/>
        <v>0</v>
      </c>
      <c r="AO212" s="82"/>
      <c r="AP212" s="82"/>
      <c r="AQ212" s="82"/>
      <c r="AR212" s="85">
        <f t="shared" si="1997"/>
        <v>0</v>
      </c>
      <c r="AS212" s="85">
        <f t="shared" si="1998"/>
        <v>0</v>
      </c>
      <c r="AT212" s="9"/>
      <c r="AU212" s="9"/>
      <c r="AV212" s="90" t="e">
        <f t="shared" si="1999"/>
        <v>#DIV/0!</v>
      </c>
      <c r="AW212" s="90" t="e">
        <f t="shared" si="2000"/>
        <v>#DIV/0!</v>
      </c>
      <c r="AX212" s="90" t="e">
        <f t="shared" si="2001"/>
        <v>#DIV/0!</v>
      </c>
      <c r="AY212" s="92">
        <f t="shared" si="2002"/>
        <v>0</v>
      </c>
      <c r="AZ212" s="92">
        <f t="shared" si="2003"/>
        <v>0</v>
      </c>
      <c r="BA212" s="93">
        <f t="shared" si="2004"/>
        <v>0</v>
      </c>
      <c r="BB212" s="93">
        <f t="shared" si="2005"/>
        <v>0</v>
      </c>
      <c r="BC212" s="94"/>
      <c r="BD212" s="85"/>
      <c r="BE212" s="85"/>
      <c r="BF212" s="85"/>
      <c r="BG212" s="85"/>
      <c r="BH212" s="85"/>
      <c r="BI212" s="93">
        <f t="shared" si="2006"/>
        <v>0</v>
      </c>
      <c r="BJ212" s="85"/>
      <c r="BK212" s="85"/>
      <c r="BL212" s="85"/>
      <c r="BM212" s="85">
        <f t="shared" si="2007"/>
        <v>0</v>
      </c>
      <c r="BN212" s="85">
        <f t="shared" si="2008"/>
        <v>0</v>
      </c>
      <c r="BO212" s="9"/>
      <c r="BP212" s="9"/>
      <c r="BQ212" s="90" t="e">
        <f t="shared" si="2009"/>
        <v>#DIV/0!</v>
      </c>
      <c r="BR212" s="90" t="e">
        <f t="shared" si="2010"/>
        <v>#DIV/0!</v>
      </c>
      <c r="BS212" s="90" t="e">
        <f t="shared" si="2011"/>
        <v>#DIV/0!</v>
      </c>
      <c r="BT212" s="93">
        <f t="shared" si="2012"/>
        <v>0</v>
      </c>
      <c r="BU212" s="93">
        <f t="shared" si="2013"/>
        <v>0</v>
      </c>
      <c r="BV212" s="94"/>
      <c r="BW212" s="85"/>
      <c r="BX212" s="85"/>
      <c r="BY212" s="85"/>
      <c r="BZ212" s="85"/>
      <c r="CA212" s="85"/>
      <c r="CB212" s="93">
        <f t="shared" si="2014"/>
        <v>0</v>
      </c>
      <c r="CC212" s="85"/>
      <c r="CD212" s="85"/>
      <c r="CE212" s="85"/>
      <c r="CF212" s="85">
        <f t="shared" si="2015"/>
        <v>0</v>
      </c>
      <c r="CG212" s="85">
        <f t="shared" si="2016"/>
        <v>0</v>
      </c>
      <c r="CH212" s="9"/>
      <c r="CI212" s="9"/>
      <c r="CJ212" s="96" t="e">
        <f t="shared" si="2017"/>
        <v>#DIV/0!</v>
      </c>
      <c r="CK212" s="96" t="e">
        <f t="shared" si="2018"/>
        <v>#DIV/0!</v>
      </c>
      <c r="CL212" s="96" t="e">
        <f t="shared" si="2019"/>
        <v>#DIV/0!</v>
      </c>
      <c r="CM212" s="93">
        <f t="shared" si="2020"/>
        <v>0</v>
      </c>
      <c r="CN212" s="93">
        <f t="shared" si="2021"/>
        <v>0</v>
      </c>
      <c r="CO212" s="94"/>
      <c r="CP212" s="85"/>
      <c r="CQ212" s="85"/>
      <c r="CR212" s="85"/>
      <c r="CS212" s="85"/>
      <c r="CT212" s="85"/>
      <c r="CU212" s="93">
        <f t="shared" si="2022"/>
        <v>0</v>
      </c>
      <c r="CV212" s="85"/>
      <c r="CW212" s="85"/>
      <c r="CX212" s="85"/>
      <c r="CY212" s="85">
        <f t="shared" si="2023"/>
        <v>0</v>
      </c>
      <c r="CZ212" s="85">
        <f t="shared" si="2024"/>
        <v>0</v>
      </c>
      <c r="DA212" s="9">
        <v>52259</v>
      </c>
      <c r="DB212" s="9">
        <v>21350</v>
      </c>
      <c r="DC212" s="96">
        <f t="shared" si="2025"/>
        <v>0</v>
      </c>
      <c r="DD212" s="96">
        <f t="shared" si="2026"/>
        <v>0</v>
      </c>
      <c r="DE212" s="96">
        <f t="shared" si="2027"/>
        <v>0</v>
      </c>
      <c r="DF212" s="93">
        <f t="shared" si="2028"/>
        <v>0</v>
      </c>
      <c r="DG212" s="93">
        <f t="shared" si="2029"/>
        <v>0</v>
      </c>
      <c r="DH212" s="94"/>
      <c r="DI212" s="85"/>
      <c r="DJ212" s="85"/>
      <c r="DK212" s="85"/>
      <c r="DL212" s="85"/>
      <c r="DM212" s="85"/>
      <c r="DN212" s="93">
        <f t="shared" si="2030"/>
        <v>0</v>
      </c>
      <c r="DO212" s="85"/>
      <c r="DP212" s="85"/>
      <c r="DQ212" s="85"/>
      <c r="DR212" s="85">
        <f t="shared" si="2031"/>
        <v>0</v>
      </c>
      <c r="DS212" s="85">
        <f t="shared" si="2032"/>
        <v>0</v>
      </c>
      <c r="DT212" s="9"/>
      <c r="DU212" s="9"/>
      <c r="DV212" s="96" t="e">
        <f t="shared" si="2033"/>
        <v>#DIV/0!</v>
      </c>
      <c r="DW212" s="96" t="e">
        <f t="shared" si="2034"/>
        <v>#DIV/0!</v>
      </c>
      <c r="DX212" s="96" t="e">
        <f t="shared" si="2035"/>
        <v>#DIV/0!</v>
      </c>
      <c r="DY212" s="93">
        <f t="shared" si="2036"/>
        <v>0</v>
      </c>
      <c r="DZ212" s="93">
        <f t="shared" si="2037"/>
        <v>0</v>
      </c>
      <c r="EA212" s="94"/>
      <c r="EB212" s="85"/>
      <c r="EC212" s="85"/>
      <c r="ED212" s="85"/>
      <c r="EE212" s="85"/>
      <c r="EF212" s="85"/>
      <c r="EG212" s="93">
        <f t="shared" si="2038"/>
        <v>0</v>
      </c>
      <c r="EH212" s="85"/>
      <c r="EI212" s="85"/>
      <c r="EJ212" s="85"/>
      <c r="EK212" s="85">
        <f t="shared" si="2039"/>
        <v>0</v>
      </c>
      <c r="EL212" s="85">
        <f t="shared" si="2040"/>
        <v>0</v>
      </c>
      <c r="EM212" s="9"/>
      <c r="EN212" s="9"/>
      <c r="EO212" s="96" t="e">
        <f t="shared" si="2041"/>
        <v>#DIV/0!</v>
      </c>
      <c r="EP212" s="96" t="e">
        <f t="shared" si="2042"/>
        <v>#DIV/0!</v>
      </c>
      <c r="EQ212" s="96" t="e">
        <f t="shared" si="2043"/>
        <v>#DIV/0!</v>
      </c>
    </row>
    <row r="213" spans="1:147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19">
        <v>3114</v>
      </c>
      <c r="F213" s="19" t="s">
        <v>109</v>
      </c>
      <c r="G213" s="19" t="s">
        <v>95</v>
      </c>
      <c r="H213" s="40">
        <f t="shared" si="1982"/>
        <v>0</v>
      </c>
      <c r="I213" s="40">
        <f t="shared" si="1983"/>
        <v>0</v>
      </c>
      <c r="J213" s="5"/>
      <c r="K213" s="9"/>
      <c r="L213" s="9"/>
      <c r="M213" s="9"/>
      <c r="N213" s="9"/>
      <c r="O213" s="9"/>
      <c r="P213" s="40">
        <f t="shared" si="1984"/>
        <v>0</v>
      </c>
      <c r="Q213" s="9"/>
      <c r="R213" s="9"/>
      <c r="S213" s="9"/>
      <c r="T213" s="68">
        <f t="shared" si="1985"/>
        <v>0</v>
      </c>
      <c r="U213" s="68">
        <f t="shared" si="1986"/>
        <v>0</v>
      </c>
      <c r="V213" s="9">
        <f t="shared" si="1987"/>
        <v>0</v>
      </c>
      <c r="W213" s="9">
        <f t="shared" si="1987"/>
        <v>0</v>
      </c>
      <c r="X213" s="45" t="s">
        <v>219</v>
      </c>
      <c r="Y213" s="45" t="s">
        <v>219</v>
      </c>
      <c r="Z213" s="73">
        <f t="shared" si="1988"/>
        <v>0</v>
      </c>
      <c r="AA213" s="73">
        <f t="shared" si="1989"/>
        <v>0</v>
      </c>
      <c r="AB213" s="73">
        <f t="shared" si="1990"/>
        <v>0</v>
      </c>
      <c r="AC213" s="73">
        <f t="shared" si="1991"/>
        <v>0</v>
      </c>
      <c r="AD213" s="73">
        <f t="shared" si="1992"/>
        <v>0</v>
      </c>
      <c r="AE213" s="46">
        <f t="shared" si="1993"/>
        <v>0</v>
      </c>
      <c r="AF213" s="40">
        <f t="shared" si="1994"/>
        <v>0</v>
      </c>
      <c r="AG213" s="40">
        <f t="shared" si="1995"/>
        <v>0</v>
      </c>
      <c r="AH213" s="5"/>
      <c r="AI213" s="9"/>
      <c r="AJ213" s="9"/>
      <c r="AK213" s="9"/>
      <c r="AL213" s="9"/>
      <c r="AM213" s="9"/>
      <c r="AN213" s="80">
        <f t="shared" si="1996"/>
        <v>0</v>
      </c>
      <c r="AO213" s="82"/>
      <c r="AP213" s="82"/>
      <c r="AQ213" s="82"/>
      <c r="AR213" s="85">
        <f t="shared" si="1997"/>
        <v>0</v>
      </c>
      <c r="AS213" s="85">
        <f t="shared" si="1998"/>
        <v>0</v>
      </c>
      <c r="AT213" s="45" t="s">
        <v>219</v>
      </c>
      <c r="AU213" s="45" t="s">
        <v>219</v>
      </c>
      <c r="AV213" s="90">
        <v>0</v>
      </c>
      <c r="AW213" s="90">
        <v>0</v>
      </c>
      <c r="AX213" s="90">
        <f t="shared" si="2001"/>
        <v>0</v>
      </c>
      <c r="AY213" s="92">
        <f t="shared" si="2002"/>
        <v>0</v>
      </c>
      <c r="AZ213" s="92">
        <f t="shared" si="2003"/>
        <v>0</v>
      </c>
      <c r="BA213" s="93">
        <f t="shared" si="2004"/>
        <v>0</v>
      </c>
      <c r="BB213" s="93">
        <f t="shared" si="2005"/>
        <v>0</v>
      </c>
      <c r="BC213" s="94"/>
      <c r="BD213" s="85"/>
      <c r="BE213" s="85"/>
      <c r="BF213" s="85"/>
      <c r="BG213" s="85"/>
      <c r="BH213" s="85"/>
      <c r="BI213" s="93">
        <f t="shared" si="2006"/>
        <v>0</v>
      </c>
      <c r="BJ213" s="85"/>
      <c r="BK213" s="85"/>
      <c r="BL213" s="85"/>
      <c r="BM213" s="85">
        <f t="shared" si="2007"/>
        <v>0</v>
      </c>
      <c r="BN213" s="85">
        <f t="shared" si="2008"/>
        <v>0</v>
      </c>
      <c r="BO213" s="45" t="s">
        <v>219</v>
      </c>
      <c r="BP213" s="45" t="s">
        <v>219</v>
      </c>
      <c r="BQ213" s="90">
        <v>0</v>
      </c>
      <c r="BR213" s="90">
        <v>0</v>
      </c>
      <c r="BS213" s="90">
        <f t="shared" si="2011"/>
        <v>0</v>
      </c>
      <c r="BT213" s="93">
        <f t="shared" si="2012"/>
        <v>0</v>
      </c>
      <c r="BU213" s="93">
        <f t="shared" si="2013"/>
        <v>0</v>
      </c>
      <c r="BV213" s="94"/>
      <c r="BW213" s="85"/>
      <c r="BX213" s="85"/>
      <c r="BY213" s="85"/>
      <c r="BZ213" s="85"/>
      <c r="CA213" s="85"/>
      <c r="CB213" s="93">
        <f t="shared" si="2014"/>
        <v>0</v>
      </c>
      <c r="CC213" s="85"/>
      <c r="CD213" s="85"/>
      <c r="CE213" s="85"/>
      <c r="CF213" s="85">
        <f t="shared" si="2015"/>
        <v>0</v>
      </c>
      <c r="CG213" s="85">
        <f t="shared" si="2016"/>
        <v>0</v>
      </c>
      <c r="CH213" s="45" t="s">
        <v>219</v>
      </c>
      <c r="CI213" s="45" t="s">
        <v>219</v>
      </c>
      <c r="CJ213" s="96">
        <v>0</v>
      </c>
      <c r="CK213" s="96">
        <v>0</v>
      </c>
      <c r="CL213" s="96">
        <f t="shared" si="2019"/>
        <v>0</v>
      </c>
      <c r="CM213" s="93">
        <f t="shared" si="2020"/>
        <v>0</v>
      </c>
      <c r="CN213" s="93">
        <f t="shared" si="2021"/>
        <v>0</v>
      </c>
      <c r="CO213" s="94"/>
      <c r="CP213" s="85"/>
      <c r="CQ213" s="85"/>
      <c r="CR213" s="85"/>
      <c r="CS213" s="85"/>
      <c r="CT213" s="85"/>
      <c r="CU213" s="93">
        <f t="shared" si="2022"/>
        <v>0</v>
      </c>
      <c r="CV213" s="85"/>
      <c r="CW213" s="85"/>
      <c r="CX213" s="85"/>
      <c r="CY213" s="85">
        <f t="shared" si="2023"/>
        <v>0</v>
      </c>
      <c r="CZ213" s="85">
        <f t="shared" si="2024"/>
        <v>0</v>
      </c>
      <c r="DA213" s="45" t="s">
        <v>219</v>
      </c>
      <c r="DB213" s="45" t="s">
        <v>219</v>
      </c>
      <c r="DC213" s="96">
        <v>0</v>
      </c>
      <c r="DD213" s="96">
        <v>0</v>
      </c>
      <c r="DE213" s="96">
        <f t="shared" si="2027"/>
        <v>0</v>
      </c>
      <c r="DF213" s="93">
        <f t="shared" si="2028"/>
        <v>0</v>
      </c>
      <c r="DG213" s="93">
        <f t="shared" si="2029"/>
        <v>0</v>
      </c>
      <c r="DH213" s="94"/>
      <c r="DI213" s="85"/>
      <c r="DJ213" s="85"/>
      <c r="DK213" s="85"/>
      <c r="DL213" s="85"/>
      <c r="DM213" s="85"/>
      <c r="DN213" s="93">
        <f t="shared" si="2030"/>
        <v>0</v>
      </c>
      <c r="DO213" s="85"/>
      <c r="DP213" s="85"/>
      <c r="DQ213" s="85"/>
      <c r="DR213" s="85">
        <f t="shared" si="2031"/>
        <v>0</v>
      </c>
      <c r="DS213" s="85">
        <f t="shared" si="2032"/>
        <v>0</v>
      </c>
      <c r="DT213" s="45" t="s">
        <v>219</v>
      </c>
      <c r="DU213" s="45" t="s">
        <v>219</v>
      </c>
      <c r="DV213" s="96">
        <v>0</v>
      </c>
      <c r="DW213" s="96">
        <v>0</v>
      </c>
      <c r="DX213" s="96">
        <f t="shared" si="2035"/>
        <v>0</v>
      </c>
      <c r="DY213" s="93">
        <f t="shared" si="2036"/>
        <v>0</v>
      </c>
      <c r="DZ213" s="93">
        <f t="shared" si="2037"/>
        <v>0</v>
      </c>
      <c r="EA213" s="94"/>
      <c r="EB213" s="85"/>
      <c r="EC213" s="85"/>
      <c r="ED213" s="85"/>
      <c r="EE213" s="85"/>
      <c r="EF213" s="85"/>
      <c r="EG213" s="93">
        <f t="shared" si="2038"/>
        <v>0</v>
      </c>
      <c r="EH213" s="85"/>
      <c r="EI213" s="85"/>
      <c r="EJ213" s="85"/>
      <c r="EK213" s="85">
        <f t="shared" si="2039"/>
        <v>0</v>
      </c>
      <c r="EL213" s="85">
        <f t="shared" si="2040"/>
        <v>0</v>
      </c>
      <c r="EM213" s="45" t="s">
        <v>219</v>
      </c>
      <c r="EN213" s="45" t="s">
        <v>219</v>
      </c>
      <c r="EO213" s="96">
        <v>0</v>
      </c>
      <c r="EP213" s="96">
        <v>0</v>
      </c>
      <c r="EQ213" s="96">
        <f t="shared" si="2043"/>
        <v>0</v>
      </c>
    </row>
    <row r="214" spans="1:147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2">
        <v>3141</v>
      </c>
      <c r="F214" s="2" t="s">
        <v>20</v>
      </c>
      <c r="G214" s="7" t="s">
        <v>95</v>
      </c>
      <c r="H214" s="40">
        <f t="shared" si="1982"/>
        <v>0</v>
      </c>
      <c r="I214" s="40">
        <f t="shared" si="1983"/>
        <v>0</v>
      </c>
      <c r="J214" s="5"/>
      <c r="K214" s="9"/>
      <c r="L214" s="9"/>
      <c r="M214" s="9"/>
      <c r="N214" s="9"/>
      <c r="O214" s="9"/>
      <c r="P214" s="40">
        <f t="shared" si="1984"/>
        <v>0</v>
      </c>
      <c r="Q214" s="9"/>
      <c r="R214" s="9"/>
      <c r="S214" s="9"/>
      <c r="T214" s="68">
        <f t="shared" si="1985"/>
        <v>0</v>
      </c>
      <c r="U214" s="68">
        <f t="shared" si="1986"/>
        <v>0</v>
      </c>
      <c r="V214" s="9">
        <f t="shared" si="1987"/>
        <v>0</v>
      </c>
      <c r="W214" s="9">
        <f t="shared" si="1987"/>
        <v>0</v>
      </c>
      <c r="X214" s="45" t="s">
        <v>219</v>
      </c>
      <c r="Y214" s="9">
        <v>25931</v>
      </c>
      <c r="Z214" s="73">
        <f t="shared" si="1988"/>
        <v>0</v>
      </c>
      <c r="AA214" s="73">
        <f t="shared" si="1989"/>
        <v>0</v>
      </c>
      <c r="AB214" s="73">
        <f t="shared" si="1990"/>
        <v>0</v>
      </c>
      <c r="AC214" s="73">
        <f t="shared" si="1991"/>
        <v>0</v>
      </c>
      <c r="AD214" s="73">
        <f t="shared" si="1992"/>
        <v>0</v>
      </c>
      <c r="AE214" s="46">
        <f t="shared" si="1993"/>
        <v>0</v>
      </c>
      <c r="AF214" s="40">
        <f t="shared" si="1994"/>
        <v>0</v>
      </c>
      <c r="AG214" s="40">
        <f t="shared" si="1995"/>
        <v>0</v>
      </c>
      <c r="AH214" s="5"/>
      <c r="AI214" s="9"/>
      <c r="AJ214" s="9"/>
      <c r="AK214" s="9"/>
      <c r="AL214" s="9"/>
      <c r="AM214" s="9"/>
      <c r="AN214" s="80">
        <f t="shared" si="1996"/>
        <v>0</v>
      </c>
      <c r="AO214" s="82"/>
      <c r="AP214" s="82"/>
      <c r="AQ214" s="82"/>
      <c r="AR214" s="85">
        <f t="shared" si="1997"/>
        <v>0</v>
      </c>
      <c r="AS214" s="85">
        <f t="shared" si="1998"/>
        <v>0</v>
      </c>
      <c r="AT214" s="45" t="s">
        <v>219</v>
      </c>
      <c r="AU214" s="9"/>
      <c r="AV214" s="90">
        <v>0</v>
      </c>
      <c r="AW214" s="90" t="e">
        <f t="shared" si="2000"/>
        <v>#DIV/0!</v>
      </c>
      <c r="AX214" s="90" t="e">
        <f t="shared" si="2001"/>
        <v>#DIV/0!</v>
      </c>
      <c r="AY214" s="92">
        <f t="shared" si="2002"/>
        <v>0</v>
      </c>
      <c r="AZ214" s="92">
        <f t="shared" si="2003"/>
        <v>0</v>
      </c>
      <c r="BA214" s="93">
        <f t="shared" si="2004"/>
        <v>0</v>
      </c>
      <c r="BB214" s="93">
        <f t="shared" si="2005"/>
        <v>0</v>
      </c>
      <c r="BC214" s="94"/>
      <c r="BD214" s="85"/>
      <c r="BE214" s="85"/>
      <c r="BF214" s="85"/>
      <c r="BG214" s="85"/>
      <c r="BH214" s="85"/>
      <c r="BI214" s="93">
        <f t="shared" si="2006"/>
        <v>0</v>
      </c>
      <c r="BJ214" s="85"/>
      <c r="BK214" s="85"/>
      <c r="BL214" s="85"/>
      <c r="BM214" s="85">
        <f t="shared" si="2007"/>
        <v>0</v>
      </c>
      <c r="BN214" s="85">
        <f t="shared" si="2008"/>
        <v>0</v>
      </c>
      <c r="BO214" s="45" t="s">
        <v>219</v>
      </c>
      <c r="BP214" s="9"/>
      <c r="BQ214" s="90">
        <v>0</v>
      </c>
      <c r="BR214" s="90" t="e">
        <f t="shared" si="2010"/>
        <v>#DIV/0!</v>
      </c>
      <c r="BS214" s="90" t="e">
        <f t="shared" si="2011"/>
        <v>#DIV/0!</v>
      </c>
      <c r="BT214" s="93">
        <f t="shared" si="2012"/>
        <v>0</v>
      </c>
      <c r="BU214" s="93">
        <f t="shared" si="2013"/>
        <v>0</v>
      </c>
      <c r="BV214" s="94"/>
      <c r="BW214" s="85"/>
      <c r="BX214" s="85"/>
      <c r="BY214" s="85"/>
      <c r="BZ214" s="85"/>
      <c r="CA214" s="85"/>
      <c r="CB214" s="93">
        <f t="shared" si="2014"/>
        <v>0</v>
      </c>
      <c r="CC214" s="85"/>
      <c r="CD214" s="85"/>
      <c r="CE214" s="85"/>
      <c r="CF214" s="85">
        <f t="shared" si="2015"/>
        <v>0</v>
      </c>
      <c r="CG214" s="85">
        <f t="shared" si="2016"/>
        <v>0</v>
      </c>
      <c r="CH214" s="45" t="s">
        <v>219</v>
      </c>
      <c r="CI214" s="9"/>
      <c r="CJ214" s="96">
        <v>0</v>
      </c>
      <c r="CK214" s="96" t="e">
        <f t="shared" si="2018"/>
        <v>#DIV/0!</v>
      </c>
      <c r="CL214" s="96" t="e">
        <f t="shared" si="2019"/>
        <v>#DIV/0!</v>
      </c>
      <c r="CM214" s="93">
        <f t="shared" si="2020"/>
        <v>0</v>
      </c>
      <c r="CN214" s="93">
        <f t="shared" si="2021"/>
        <v>0</v>
      </c>
      <c r="CO214" s="94"/>
      <c r="CP214" s="85"/>
      <c r="CQ214" s="85"/>
      <c r="CR214" s="85"/>
      <c r="CS214" s="85"/>
      <c r="CT214" s="85"/>
      <c r="CU214" s="93">
        <f t="shared" si="2022"/>
        <v>0</v>
      </c>
      <c r="CV214" s="85"/>
      <c r="CW214" s="85"/>
      <c r="CX214" s="85"/>
      <c r="CY214" s="85">
        <f t="shared" si="2023"/>
        <v>0</v>
      </c>
      <c r="CZ214" s="85">
        <f t="shared" si="2024"/>
        <v>0</v>
      </c>
      <c r="DA214" s="45" t="s">
        <v>219</v>
      </c>
      <c r="DB214" s="9">
        <v>26460</v>
      </c>
      <c r="DC214" s="96">
        <v>0</v>
      </c>
      <c r="DD214" s="96">
        <f t="shared" ref="DD214" si="2044">ROUND(((CW214-CD214)/DB214/10),2)*-1</f>
        <v>0</v>
      </c>
      <c r="DE214" s="96">
        <f t="shared" si="2027"/>
        <v>0</v>
      </c>
      <c r="DF214" s="93">
        <f t="shared" si="2028"/>
        <v>0</v>
      </c>
      <c r="DG214" s="93">
        <f t="shared" si="2029"/>
        <v>0</v>
      </c>
      <c r="DH214" s="94"/>
      <c r="DI214" s="85"/>
      <c r="DJ214" s="85"/>
      <c r="DK214" s="85"/>
      <c r="DL214" s="85"/>
      <c r="DM214" s="85"/>
      <c r="DN214" s="93">
        <f t="shared" si="2030"/>
        <v>0</v>
      </c>
      <c r="DO214" s="85"/>
      <c r="DP214" s="85"/>
      <c r="DQ214" s="85"/>
      <c r="DR214" s="85">
        <f t="shared" si="2031"/>
        <v>0</v>
      </c>
      <c r="DS214" s="85">
        <f t="shared" si="2032"/>
        <v>0</v>
      </c>
      <c r="DT214" s="45" t="s">
        <v>219</v>
      </c>
      <c r="DU214" s="9"/>
      <c r="DV214" s="96">
        <v>0</v>
      </c>
      <c r="DW214" s="96" t="e">
        <f t="shared" ref="DW214" si="2045">ROUND(((DP214-CW214)/DU214/10),2)*-1</f>
        <v>#DIV/0!</v>
      </c>
      <c r="DX214" s="96" t="e">
        <f t="shared" si="2035"/>
        <v>#DIV/0!</v>
      </c>
      <c r="DY214" s="93">
        <f t="shared" si="2036"/>
        <v>0</v>
      </c>
      <c r="DZ214" s="93">
        <f t="shared" si="2037"/>
        <v>0</v>
      </c>
      <c r="EA214" s="94"/>
      <c r="EB214" s="85"/>
      <c r="EC214" s="85"/>
      <c r="ED214" s="85"/>
      <c r="EE214" s="85"/>
      <c r="EF214" s="85"/>
      <c r="EG214" s="93">
        <f t="shared" si="2038"/>
        <v>0</v>
      </c>
      <c r="EH214" s="85"/>
      <c r="EI214" s="85"/>
      <c r="EJ214" s="85"/>
      <c r="EK214" s="85">
        <f t="shared" si="2039"/>
        <v>0</v>
      </c>
      <c r="EL214" s="85">
        <f t="shared" si="2040"/>
        <v>0</v>
      </c>
      <c r="EM214" s="45" t="s">
        <v>219</v>
      </c>
      <c r="EN214" s="9"/>
      <c r="EO214" s="96">
        <v>0</v>
      </c>
      <c r="EP214" s="96" t="e">
        <f t="shared" ref="EP214" si="2046">ROUND(((EI214-DP214)/EN214/10),2)*-1</f>
        <v>#DIV/0!</v>
      </c>
      <c r="EQ214" s="96" t="e">
        <f t="shared" si="2043"/>
        <v>#DIV/0!</v>
      </c>
    </row>
    <row r="215" spans="1:147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3143</v>
      </c>
      <c r="F215" s="2" t="s">
        <v>54</v>
      </c>
      <c r="G215" s="2" t="s">
        <v>19</v>
      </c>
      <c r="H215" s="40">
        <f t="shared" si="1982"/>
        <v>0</v>
      </c>
      <c r="I215" s="40">
        <f t="shared" si="1983"/>
        <v>0</v>
      </c>
      <c r="J215" s="5"/>
      <c r="K215" s="9"/>
      <c r="L215" s="9"/>
      <c r="M215" s="9"/>
      <c r="N215" s="9"/>
      <c r="O215" s="9"/>
      <c r="P215" s="40">
        <f t="shared" si="1984"/>
        <v>0</v>
      </c>
      <c r="Q215" s="9"/>
      <c r="R215" s="9"/>
      <c r="S215" s="9"/>
      <c r="T215" s="68">
        <f t="shared" si="1985"/>
        <v>0</v>
      </c>
      <c r="U215" s="68">
        <f t="shared" si="1986"/>
        <v>0</v>
      </c>
      <c r="V215" s="9">
        <f t="shared" si="1987"/>
        <v>0</v>
      </c>
      <c r="W215" s="9">
        <f t="shared" si="1987"/>
        <v>0</v>
      </c>
      <c r="X215" s="9">
        <v>39730</v>
      </c>
      <c r="Y215" s="45" t="s">
        <v>219</v>
      </c>
      <c r="Z215" s="73">
        <f t="shared" si="1988"/>
        <v>0</v>
      </c>
      <c r="AA215" s="73">
        <f t="shared" si="1989"/>
        <v>0</v>
      </c>
      <c r="AB215" s="73">
        <f t="shared" si="1990"/>
        <v>0</v>
      </c>
      <c r="AC215" s="73">
        <f t="shared" si="1991"/>
        <v>0</v>
      </c>
      <c r="AD215" s="73">
        <f t="shared" si="1992"/>
        <v>0</v>
      </c>
      <c r="AE215" s="46">
        <f t="shared" si="1993"/>
        <v>0</v>
      </c>
      <c r="AF215" s="40">
        <f t="shared" si="1994"/>
        <v>0</v>
      </c>
      <c r="AG215" s="40">
        <f t="shared" si="1995"/>
        <v>0</v>
      </c>
      <c r="AH215" s="5"/>
      <c r="AI215" s="9"/>
      <c r="AJ215" s="9"/>
      <c r="AK215" s="9"/>
      <c r="AL215" s="9"/>
      <c r="AM215" s="9"/>
      <c r="AN215" s="80">
        <f t="shared" si="1996"/>
        <v>0</v>
      </c>
      <c r="AO215" s="82"/>
      <c r="AP215" s="82"/>
      <c r="AQ215" s="82"/>
      <c r="AR215" s="85">
        <f t="shared" si="1997"/>
        <v>0</v>
      </c>
      <c r="AS215" s="85">
        <f t="shared" si="1998"/>
        <v>0</v>
      </c>
      <c r="AT215" s="9"/>
      <c r="AU215" s="45" t="s">
        <v>219</v>
      </c>
      <c r="AV215" s="90" t="e">
        <f t="shared" si="1999"/>
        <v>#DIV/0!</v>
      </c>
      <c r="AW215" s="90">
        <v>0</v>
      </c>
      <c r="AX215" s="90" t="e">
        <f t="shared" si="2001"/>
        <v>#DIV/0!</v>
      </c>
      <c r="AY215" s="92">
        <f t="shared" si="2002"/>
        <v>0</v>
      </c>
      <c r="AZ215" s="92">
        <f t="shared" si="2003"/>
        <v>0</v>
      </c>
      <c r="BA215" s="93">
        <f t="shared" si="2004"/>
        <v>0</v>
      </c>
      <c r="BB215" s="93">
        <f t="shared" si="2005"/>
        <v>0</v>
      </c>
      <c r="BC215" s="94"/>
      <c r="BD215" s="85"/>
      <c r="BE215" s="85"/>
      <c r="BF215" s="85"/>
      <c r="BG215" s="85"/>
      <c r="BH215" s="85"/>
      <c r="BI215" s="93">
        <f t="shared" si="2006"/>
        <v>0</v>
      </c>
      <c r="BJ215" s="85"/>
      <c r="BK215" s="85"/>
      <c r="BL215" s="85"/>
      <c r="BM215" s="85">
        <f t="shared" si="2007"/>
        <v>0</v>
      </c>
      <c r="BN215" s="85">
        <f t="shared" si="2008"/>
        <v>0</v>
      </c>
      <c r="BO215" s="9"/>
      <c r="BP215" s="45" t="s">
        <v>219</v>
      </c>
      <c r="BQ215" s="90" t="e">
        <f t="shared" si="2009"/>
        <v>#DIV/0!</v>
      </c>
      <c r="BR215" s="90">
        <v>0</v>
      </c>
      <c r="BS215" s="90" t="e">
        <f t="shared" si="2011"/>
        <v>#DIV/0!</v>
      </c>
      <c r="BT215" s="93">
        <f t="shared" si="2012"/>
        <v>0</v>
      </c>
      <c r="BU215" s="93">
        <f t="shared" si="2013"/>
        <v>0</v>
      </c>
      <c r="BV215" s="94"/>
      <c r="BW215" s="85"/>
      <c r="BX215" s="85"/>
      <c r="BY215" s="85"/>
      <c r="BZ215" s="85"/>
      <c r="CA215" s="85"/>
      <c r="CB215" s="93">
        <f t="shared" si="2014"/>
        <v>0</v>
      </c>
      <c r="CC215" s="85"/>
      <c r="CD215" s="85"/>
      <c r="CE215" s="85"/>
      <c r="CF215" s="85">
        <f t="shared" si="2015"/>
        <v>0</v>
      </c>
      <c r="CG215" s="85">
        <f t="shared" si="2016"/>
        <v>0</v>
      </c>
      <c r="CH215" s="9"/>
      <c r="CI215" s="45" t="s">
        <v>219</v>
      </c>
      <c r="CJ215" s="96" t="e">
        <f t="shared" si="2017"/>
        <v>#DIV/0!</v>
      </c>
      <c r="CK215" s="96">
        <v>0</v>
      </c>
      <c r="CL215" s="96" t="e">
        <f t="shared" si="2019"/>
        <v>#DIV/0!</v>
      </c>
      <c r="CM215" s="93">
        <f t="shared" si="2020"/>
        <v>0</v>
      </c>
      <c r="CN215" s="93">
        <f t="shared" si="2021"/>
        <v>0</v>
      </c>
      <c r="CO215" s="94"/>
      <c r="CP215" s="85"/>
      <c r="CQ215" s="85"/>
      <c r="CR215" s="85"/>
      <c r="CS215" s="85"/>
      <c r="CT215" s="85"/>
      <c r="CU215" s="93">
        <f t="shared" si="2022"/>
        <v>0</v>
      </c>
      <c r="CV215" s="85"/>
      <c r="CW215" s="85"/>
      <c r="CX215" s="85"/>
      <c r="CY215" s="85">
        <f t="shared" si="2023"/>
        <v>0</v>
      </c>
      <c r="CZ215" s="85">
        <f t="shared" si="2024"/>
        <v>0</v>
      </c>
      <c r="DA215" s="9">
        <v>40555</v>
      </c>
      <c r="DB215" s="45" t="s">
        <v>219</v>
      </c>
      <c r="DC215" s="96">
        <f t="shared" ref="DC215" si="2047">ROUND(((CR215+CS215)-(BY215+BZ215))/DA215/10,2)*-1</f>
        <v>0</v>
      </c>
      <c r="DD215" s="96">
        <v>0</v>
      </c>
      <c r="DE215" s="96">
        <f t="shared" si="2027"/>
        <v>0</v>
      </c>
      <c r="DF215" s="93">
        <f t="shared" si="2028"/>
        <v>0</v>
      </c>
      <c r="DG215" s="93">
        <f t="shared" si="2029"/>
        <v>0</v>
      </c>
      <c r="DH215" s="94"/>
      <c r="DI215" s="85"/>
      <c r="DJ215" s="85"/>
      <c r="DK215" s="85"/>
      <c r="DL215" s="85"/>
      <c r="DM215" s="85"/>
      <c r="DN215" s="93">
        <f t="shared" si="2030"/>
        <v>0</v>
      </c>
      <c r="DO215" s="85"/>
      <c r="DP215" s="85"/>
      <c r="DQ215" s="85"/>
      <c r="DR215" s="85">
        <f t="shared" si="2031"/>
        <v>0</v>
      </c>
      <c r="DS215" s="85">
        <f t="shared" si="2032"/>
        <v>0</v>
      </c>
      <c r="DT215" s="9"/>
      <c r="DU215" s="45" t="s">
        <v>219</v>
      </c>
      <c r="DV215" s="96" t="e">
        <f t="shared" ref="DV215" si="2048">ROUND(((DK215+DL215)-(CR215+CS215))/DT215/10,2)*-1</f>
        <v>#DIV/0!</v>
      </c>
      <c r="DW215" s="96">
        <v>0</v>
      </c>
      <c r="DX215" s="96" t="e">
        <f t="shared" si="2035"/>
        <v>#DIV/0!</v>
      </c>
      <c r="DY215" s="93">
        <f t="shared" si="2036"/>
        <v>0</v>
      </c>
      <c r="DZ215" s="93">
        <f t="shared" si="2037"/>
        <v>0</v>
      </c>
      <c r="EA215" s="94"/>
      <c r="EB215" s="85"/>
      <c r="EC215" s="85"/>
      <c r="ED215" s="85"/>
      <c r="EE215" s="85"/>
      <c r="EF215" s="85"/>
      <c r="EG215" s="93">
        <f t="shared" si="2038"/>
        <v>0</v>
      </c>
      <c r="EH215" s="85"/>
      <c r="EI215" s="85"/>
      <c r="EJ215" s="85"/>
      <c r="EK215" s="85">
        <f t="shared" si="2039"/>
        <v>0</v>
      </c>
      <c r="EL215" s="85">
        <f t="shared" si="2040"/>
        <v>0</v>
      </c>
      <c r="EM215" s="9"/>
      <c r="EN215" s="45" t="s">
        <v>219</v>
      </c>
      <c r="EO215" s="96" t="e">
        <f t="shared" ref="EO215" si="2049">ROUND(((ED215+EE215)-(DK215+DL215))/EM215/10,2)*-1</f>
        <v>#DIV/0!</v>
      </c>
      <c r="EP215" s="96">
        <v>0</v>
      </c>
      <c r="EQ215" s="96" t="e">
        <f t="shared" si="2043"/>
        <v>#DIV/0!</v>
      </c>
    </row>
    <row r="216" spans="1:147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94</v>
      </c>
      <c r="G216" s="7" t="s">
        <v>95</v>
      </c>
      <c r="H216" s="40">
        <f t="shared" si="1982"/>
        <v>0</v>
      </c>
      <c r="I216" s="40">
        <f t="shared" si="1983"/>
        <v>0</v>
      </c>
      <c r="J216" s="5"/>
      <c r="K216" s="9"/>
      <c r="L216" s="9"/>
      <c r="M216" s="9"/>
      <c r="N216" s="9"/>
      <c r="O216" s="9"/>
      <c r="P216" s="40">
        <f t="shared" si="1984"/>
        <v>0</v>
      </c>
      <c r="Q216" s="9"/>
      <c r="R216" s="9"/>
      <c r="S216" s="9"/>
      <c r="T216" s="68">
        <f t="shared" si="1985"/>
        <v>0</v>
      </c>
      <c r="U216" s="68">
        <f t="shared" si="1986"/>
        <v>0</v>
      </c>
      <c r="V216" s="9">
        <f t="shared" si="1987"/>
        <v>0</v>
      </c>
      <c r="W216" s="9">
        <f t="shared" si="1987"/>
        <v>0</v>
      </c>
      <c r="X216" s="45" t="s">
        <v>219</v>
      </c>
      <c r="Y216" s="9">
        <v>20956</v>
      </c>
      <c r="Z216" s="73">
        <f t="shared" si="1988"/>
        <v>0</v>
      </c>
      <c r="AA216" s="73">
        <f t="shared" si="1989"/>
        <v>0</v>
      </c>
      <c r="AB216" s="73">
        <f t="shared" si="1990"/>
        <v>0</v>
      </c>
      <c r="AC216" s="73">
        <f t="shared" si="1991"/>
        <v>0</v>
      </c>
      <c r="AD216" s="73">
        <f t="shared" si="1992"/>
        <v>0</v>
      </c>
      <c r="AE216" s="46">
        <f t="shared" si="1993"/>
        <v>0</v>
      </c>
      <c r="AF216" s="40">
        <f t="shared" si="1994"/>
        <v>0</v>
      </c>
      <c r="AG216" s="40">
        <f t="shared" si="1995"/>
        <v>0</v>
      </c>
      <c r="AH216" s="5"/>
      <c r="AI216" s="9"/>
      <c r="AJ216" s="9"/>
      <c r="AK216" s="9"/>
      <c r="AL216" s="9"/>
      <c r="AM216" s="9"/>
      <c r="AN216" s="80">
        <f t="shared" si="1996"/>
        <v>0</v>
      </c>
      <c r="AO216" s="82"/>
      <c r="AP216" s="82"/>
      <c r="AQ216" s="82"/>
      <c r="AR216" s="85">
        <f t="shared" si="1997"/>
        <v>0</v>
      </c>
      <c r="AS216" s="85">
        <f t="shared" si="1998"/>
        <v>0</v>
      </c>
      <c r="AT216" s="45" t="s">
        <v>219</v>
      </c>
      <c r="AU216" s="9"/>
      <c r="AV216" s="90">
        <v>0</v>
      </c>
      <c r="AW216" s="90" t="e">
        <f t="shared" si="2000"/>
        <v>#DIV/0!</v>
      </c>
      <c r="AX216" s="90" t="e">
        <f t="shared" si="2001"/>
        <v>#DIV/0!</v>
      </c>
      <c r="AY216" s="92">
        <f t="shared" si="2002"/>
        <v>0</v>
      </c>
      <c r="AZ216" s="92">
        <f t="shared" si="2003"/>
        <v>0</v>
      </c>
      <c r="BA216" s="93">
        <f t="shared" si="2004"/>
        <v>0</v>
      </c>
      <c r="BB216" s="93">
        <f t="shared" si="2005"/>
        <v>0</v>
      </c>
      <c r="BC216" s="94"/>
      <c r="BD216" s="85"/>
      <c r="BE216" s="85"/>
      <c r="BF216" s="85"/>
      <c r="BG216" s="85"/>
      <c r="BH216" s="85"/>
      <c r="BI216" s="93">
        <f t="shared" si="2006"/>
        <v>0</v>
      </c>
      <c r="BJ216" s="85"/>
      <c r="BK216" s="85"/>
      <c r="BL216" s="85"/>
      <c r="BM216" s="85">
        <f t="shared" si="2007"/>
        <v>0</v>
      </c>
      <c r="BN216" s="85">
        <f t="shared" si="2008"/>
        <v>0</v>
      </c>
      <c r="BO216" s="45" t="s">
        <v>219</v>
      </c>
      <c r="BP216" s="9"/>
      <c r="BQ216" s="90">
        <v>0</v>
      </c>
      <c r="BR216" s="90" t="e">
        <f t="shared" si="2010"/>
        <v>#DIV/0!</v>
      </c>
      <c r="BS216" s="90" t="e">
        <f t="shared" si="2011"/>
        <v>#DIV/0!</v>
      </c>
      <c r="BT216" s="93">
        <f t="shared" si="2012"/>
        <v>0</v>
      </c>
      <c r="BU216" s="93">
        <f t="shared" si="2013"/>
        <v>0</v>
      </c>
      <c r="BV216" s="94"/>
      <c r="BW216" s="85"/>
      <c r="BX216" s="85"/>
      <c r="BY216" s="85"/>
      <c r="BZ216" s="85"/>
      <c r="CA216" s="85"/>
      <c r="CB216" s="93">
        <f t="shared" si="2014"/>
        <v>0</v>
      </c>
      <c r="CC216" s="85"/>
      <c r="CD216" s="85"/>
      <c r="CE216" s="85"/>
      <c r="CF216" s="85">
        <f t="shared" si="2015"/>
        <v>0</v>
      </c>
      <c r="CG216" s="85">
        <f t="shared" si="2016"/>
        <v>0</v>
      </c>
      <c r="CH216" s="45" t="s">
        <v>219</v>
      </c>
      <c r="CI216" s="9"/>
      <c r="CJ216" s="96">
        <v>0</v>
      </c>
      <c r="CK216" s="96" t="e">
        <f t="shared" si="2018"/>
        <v>#DIV/0!</v>
      </c>
      <c r="CL216" s="96" t="e">
        <f t="shared" si="2019"/>
        <v>#DIV/0!</v>
      </c>
      <c r="CM216" s="93">
        <f t="shared" si="2020"/>
        <v>0</v>
      </c>
      <c r="CN216" s="93">
        <f t="shared" si="2021"/>
        <v>0</v>
      </c>
      <c r="CO216" s="94"/>
      <c r="CP216" s="85"/>
      <c r="CQ216" s="85"/>
      <c r="CR216" s="85"/>
      <c r="CS216" s="85"/>
      <c r="CT216" s="85"/>
      <c r="CU216" s="93">
        <f t="shared" si="2022"/>
        <v>0</v>
      </c>
      <c r="CV216" s="85"/>
      <c r="CW216" s="85"/>
      <c r="CX216" s="85"/>
      <c r="CY216" s="85">
        <f t="shared" si="2023"/>
        <v>0</v>
      </c>
      <c r="CZ216" s="85">
        <f t="shared" si="2024"/>
        <v>0</v>
      </c>
      <c r="DA216" s="45" t="s">
        <v>219</v>
      </c>
      <c r="DB216" s="9">
        <v>21384</v>
      </c>
      <c r="DC216" s="96">
        <v>0</v>
      </c>
      <c r="DD216" s="96">
        <f t="shared" ref="DD216" si="2050">ROUND(((CW216-CD216)/DB216/10),2)*-1</f>
        <v>0</v>
      </c>
      <c r="DE216" s="96">
        <f t="shared" si="2027"/>
        <v>0</v>
      </c>
      <c r="DF216" s="93">
        <f t="shared" si="2028"/>
        <v>0</v>
      </c>
      <c r="DG216" s="93">
        <f t="shared" si="2029"/>
        <v>0</v>
      </c>
      <c r="DH216" s="94"/>
      <c r="DI216" s="85"/>
      <c r="DJ216" s="85"/>
      <c r="DK216" s="85"/>
      <c r="DL216" s="85"/>
      <c r="DM216" s="85"/>
      <c r="DN216" s="93">
        <f t="shared" si="2030"/>
        <v>0</v>
      </c>
      <c r="DO216" s="85"/>
      <c r="DP216" s="85"/>
      <c r="DQ216" s="85"/>
      <c r="DR216" s="85">
        <f t="shared" si="2031"/>
        <v>0</v>
      </c>
      <c r="DS216" s="85">
        <f t="shared" si="2032"/>
        <v>0</v>
      </c>
      <c r="DT216" s="45" t="s">
        <v>219</v>
      </c>
      <c r="DU216" s="9"/>
      <c r="DV216" s="96">
        <v>0</v>
      </c>
      <c r="DW216" s="96" t="e">
        <f t="shared" ref="DW216" si="2051">ROUND(((DP216-CW216)/DU216/10),2)*-1</f>
        <v>#DIV/0!</v>
      </c>
      <c r="DX216" s="96" t="e">
        <f t="shared" si="2035"/>
        <v>#DIV/0!</v>
      </c>
      <c r="DY216" s="93">
        <f t="shared" si="2036"/>
        <v>0</v>
      </c>
      <c r="DZ216" s="93">
        <f t="shared" si="2037"/>
        <v>0</v>
      </c>
      <c r="EA216" s="94"/>
      <c r="EB216" s="85"/>
      <c r="EC216" s="85"/>
      <c r="ED216" s="85"/>
      <c r="EE216" s="85"/>
      <c r="EF216" s="85"/>
      <c r="EG216" s="93">
        <f t="shared" si="2038"/>
        <v>0</v>
      </c>
      <c r="EH216" s="85"/>
      <c r="EI216" s="85"/>
      <c r="EJ216" s="85"/>
      <c r="EK216" s="85">
        <f t="shared" si="2039"/>
        <v>0</v>
      </c>
      <c r="EL216" s="85">
        <f t="shared" si="2040"/>
        <v>0</v>
      </c>
      <c r="EM216" s="45" t="s">
        <v>219</v>
      </c>
      <c r="EN216" s="9"/>
      <c r="EO216" s="96">
        <v>0</v>
      </c>
      <c r="EP216" s="96" t="e">
        <f t="shared" ref="EP216" si="2052">ROUND(((EI216-DP216)/EN216/10),2)*-1</f>
        <v>#DIV/0!</v>
      </c>
      <c r="EQ216" s="96" t="e">
        <f t="shared" si="2043"/>
        <v>#DIV/0!</v>
      </c>
    </row>
    <row r="217" spans="1:147" x14ac:dyDescent="0.25">
      <c r="A217" s="29"/>
      <c r="B217" s="30"/>
      <c r="C217" s="31"/>
      <c r="D217" s="32" t="s">
        <v>184</v>
      </c>
      <c r="E217" s="30"/>
      <c r="F217" s="30"/>
      <c r="G217" s="31"/>
      <c r="H217" s="33">
        <f t="shared" ref="H217:AE217" si="2053">SUBTOTAL(9,H211:H216)</f>
        <v>200000</v>
      </c>
      <c r="I217" s="33">
        <f t="shared" si="2053"/>
        <v>20000</v>
      </c>
      <c r="J217" s="33">
        <f t="shared" si="2053"/>
        <v>0</v>
      </c>
      <c r="K217" s="33">
        <f t="shared" si="2053"/>
        <v>0</v>
      </c>
      <c r="L217" s="33">
        <f t="shared" si="2053"/>
        <v>20000</v>
      </c>
      <c r="M217" s="33">
        <f t="shared" si="2053"/>
        <v>0</v>
      </c>
      <c r="N217" s="33">
        <f t="shared" si="2053"/>
        <v>0</v>
      </c>
      <c r="O217" s="33">
        <f t="shared" si="2053"/>
        <v>0</v>
      </c>
      <c r="P217" s="33">
        <f t="shared" si="2053"/>
        <v>180000</v>
      </c>
      <c r="Q217" s="33">
        <f t="shared" si="2053"/>
        <v>180000</v>
      </c>
      <c r="R217" s="33">
        <f t="shared" si="2053"/>
        <v>0</v>
      </c>
      <c r="S217" s="33">
        <f t="shared" si="2053"/>
        <v>0</v>
      </c>
      <c r="T217" s="33">
        <f t="shared" si="2053"/>
        <v>-20000</v>
      </c>
      <c r="U217" s="33">
        <f t="shared" si="2053"/>
        <v>-180000</v>
      </c>
      <c r="V217" s="33">
        <f t="shared" si="2053"/>
        <v>-13000</v>
      </c>
      <c r="W217" s="33">
        <f t="shared" si="2053"/>
        <v>-117000</v>
      </c>
      <c r="X217" s="33">
        <f t="shared" si="2053"/>
        <v>126036</v>
      </c>
      <c r="Y217" s="33">
        <f t="shared" si="2053"/>
        <v>99667</v>
      </c>
      <c r="Z217" s="47">
        <f t="shared" si="2053"/>
        <v>0</v>
      </c>
      <c r="AA217" s="47">
        <f t="shared" si="2053"/>
        <v>0</v>
      </c>
      <c r="AB217" s="47">
        <f t="shared" si="2053"/>
        <v>0</v>
      </c>
      <c r="AC217" s="47">
        <f t="shared" si="2053"/>
        <v>0</v>
      </c>
      <c r="AD217" s="47">
        <f t="shared" si="2053"/>
        <v>0</v>
      </c>
      <c r="AE217" s="47">
        <f t="shared" si="2053"/>
        <v>0</v>
      </c>
      <c r="AF217" s="33">
        <f t="shared" ref="AF217:AX217" si="2054">SUBTOTAL(9,AF211:AF216)</f>
        <v>0</v>
      </c>
      <c r="AG217" s="33">
        <f t="shared" si="2054"/>
        <v>0</v>
      </c>
      <c r="AH217" s="33">
        <f t="shared" si="2054"/>
        <v>0</v>
      </c>
      <c r="AI217" s="33">
        <f t="shared" si="2054"/>
        <v>0</v>
      </c>
      <c r="AJ217" s="33">
        <f t="shared" si="2054"/>
        <v>0</v>
      </c>
      <c r="AK217" s="33">
        <f t="shared" si="2054"/>
        <v>0</v>
      </c>
      <c r="AL217" s="33">
        <f t="shared" si="2054"/>
        <v>0</v>
      </c>
      <c r="AM217" s="33">
        <f t="shared" si="2054"/>
        <v>0</v>
      </c>
      <c r="AN217" s="33">
        <f t="shared" si="2054"/>
        <v>0</v>
      </c>
      <c r="AO217" s="33">
        <f t="shared" si="2054"/>
        <v>0</v>
      </c>
      <c r="AP217" s="33">
        <f t="shared" si="2054"/>
        <v>0</v>
      </c>
      <c r="AQ217" s="33">
        <f t="shared" si="2054"/>
        <v>0</v>
      </c>
      <c r="AR217" s="33">
        <f t="shared" si="2054"/>
        <v>13000</v>
      </c>
      <c r="AS217" s="33">
        <f t="shared" si="2054"/>
        <v>117000</v>
      </c>
      <c r="AT217" s="33">
        <f t="shared" si="2054"/>
        <v>0</v>
      </c>
      <c r="AU217" s="33">
        <f t="shared" si="2054"/>
        <v>0</v>
      </c>
      <c r="AV217" s="47" t="e">
        <f t="shared" si="2054"/>
        <v>#DIV/0!</v>
      </c>
      <c r="AW217" s="47" t="e">
        <f t="shared" si="2054"/>
        <v>#DIV/0!</v>
      </c>
      <c r="AX217" s="47" t="e">
        <f t="shared" si="2054"/>
        <v>#DIV/0!</v>
      </c>
      <c r="AY217"/>
      <c r="AZ217"/>
      <c r="BA217" s="33">
        <f t="shared" ref="BA217:BS217" si="2055">SUBTOTAL(9,BA211:BA216)</f>
        <v>0</v>
      </c>
      <c r="BB217" s="33">
        <f t="shared" si="2055"/>
        <v>0</v>
      </c>
      <c r="BC217" s="33">
        <f t="shared" si="2055"/>
        <v>0</v>
      </c>
      <c r="BD217" s="33">
        <f t="shared" si="2055"/>
        <v>0</v>
      </c>
      <c r="BE217" s="33">
        <f t="shared" si="2055"/>
        <v>0</v>
      </c>
      <c r="BF217" s="33">
        <f t="shared" si="2055"/>
        <v>0</v>
      </c>
      <c r="BG217" s="33">
        <f t="shared" si="2055"/>
        <v>0</v>
      </c>
      <c r="BH217" s="33">
        <f t="shared" si="2055"/>
        <v>0</v>
      </c>
      <c r="BI217" s="33">
        <f t="shared" si="2055"/>
        <v>0</v>
      </c>
      <c r="BJ217" s="33">
        <f t="shared" si="2055"/>
        <v>0</v>
      </c>
      <c r="BK217" s="33">
        <f t="shared" si="2055"/>
        <v>0</v>
      </c>
      <c r="BL217" s="33">
        <f t="shared" si="2055"/>
        <v>0</v>
      </c>
      <c r="BM217" s="33">
        <f t="shared" si="2055"/>
        <v>0</v>
      </c>
      <c r="BN217" s="33">
        <f t="shared" si="2055"/>
        <v>0</v>
      </c>
      <c r="BO217" s="33">
        <f t="shared" si="2055"/>
        <v>0</v>
      </c>
      <c r="BP217" s="33">
        <f t="shared" si="2055"/>
        <v>0</v>
      </c>
      <c r="BQ217" s="47" t="e">
        <f t="shared" si="2055"/>
        <v>#DIV/0!</v>
      </c>
      <c r="BR217" s="47" t="e">
        <f t="shared" si="2055"/>
        <v>#DIV/0!</v>
      </c>
      <c r="BS217" s="47" t="e">
        <f t="shared" si="2055"/>
        <v>#DIV/0!</v>
      </c>
      <c r="BT217" s="33">
        <f t="shared" ref="BT217:CL217" si="2056">SUBTOTAL(9,BT211:BT216)</f>
        <v>0</v>
      </c>
      <c r="BU217" s="33">
        <f t="shared" si="2056"/>
        <v>0</v>
      </c>
      <c r="BV217" s="33">
        <f t="shared" si="2056"/>
        <v>0</v>
      </c>
      <c r="BW217" s="33">
        <f t="shared" si="2056"/>
        <v>0</v>
      </c>
      <c r="BX217" s="33">
        <f t="shared" si="2056"/>
        <v>0</v>
      </c>
      <c r="BY217" s="33">
        <f t="shared" si="2056"/>
        <v>0</v>
      </c>
      <c r="BZ217" s="33">
        <f t="shared" si="2056"/>
        <v>0</v>
      </c>
      <c r="CA217" s="33">
        <f t="shared" si="2056"/>
        <v>0</v>
      </c>
      <c r="CB217" s="33">
        <f t="shared" si="2056"/>
        <v>0</v>
      </c>
      <c r="CC217" s="33">
        <f t="shared" si="2056"/>
        <v>0</v>
      </c>
      <c r="CD217" s="33">
        <f t="shared" si="2056"/>
        <v>0</v>
      </c>
      <c r="CE217" s="33">
        <f t="shared" si="2056"/>
        <v>0</v>
      </c>
      <c r="CF217" s="33">
        <f t="shared" si="2056"/>
        <v>0</v>
      </c>
      <c r="CG217" s="33">
        <f t="shared" si="2056"/>
        <v>0</v>
      </c>
      <c r="CH217" s="33">
        <f t="shared" si="2056"/>
        <v>0</v>
      </c>
      <c r="CI217" s="33">
        <f t="shared" si="2056"/>
        <v>0</v>
      </c>
      <c r="CJ217" s="60" t="e">
        <f t="shared" si="2056"/>
        <v>#DIV/0!</v>
      </c>
      <c r="CK217" s="60" t="e">
        <f t="shared" si="2056"/>
        <v>#DIV/0!</v>
      </c>
      <c r="CL217" s="60" t="e">
        <f t="shared" si="2056"/>
        <v>#DIV/0!</v>
      </c>
      <c r="CM217" s="33">
        <f t="shared" ref="CM217:DE217" si="2057">SUBTOTAL(9,CM211:CM216)</f>
        <v>0</v>
      </c>
      <c r="CN217" s="33">
        <f t="shared" si="2057"/>
        <v>0</v>
      </c>
      <c r="CO217" s="33">
        <f t="shared" si="2057"/>
        <v>0</v>
      </c>
      <c r="CP217" s="33">
        <f t="shared" si="2057"/>
        <v>0</v>
      </c>
      <c r="CQ217" s="33">
        <f t="shared" si="2057"/>
        <v>0</v>
      </c>
      <c r="CR217" s="33">
        <f t="shared" si="2057"/>
        <v>0</v>
      </c>
      <c r="CS217" s="33">
        <f t="shared" si="2057"/>
        <v>0</v>
      </c>
      <c r="CT217" s="33">
        <f t="shared" si="2057"/>
        <v>0</v>
      </c>
      <c r="CU217" s="33">
        <f t="shared" si="2057"/>
        <v>0</v>
      </c>
      <c r="CV217" s="33">
        <f t="shared" si="2057"/>
        <v>0</v>
      </c>
      <c r="CW217" s="33">
        <f t="shared" si="2057"/>
        <v>0</v>
      </c>
      <c r="CX217" s="33">
        <f t="shared" si="2057"/>
        <v>0</v>
      </c>
      <c r="CY217" s="33">
        <f t="shared" si="2057"/>
        <v>0</v>
      </c>
      <c r="CZ217" s="33">
        <f t="shared" si="2057"/>
        <v>0</v>
      </c>
      <c r="DA217" s="33">
        <f t="shared" si="2057"/>
        <v>145073</v>
      </c>
      <c r="DB217" s="33">
        <f t="shared" si="2057"/>
        <v>90544</v>
      </c>
      <c r="DC217" s="60">
        <f t="shared" si="2057"/>
        <v>0</v>
      </c>
      <c r="DD217" s="60">
        <f t="shared" si="2057"/>
        <v>0</v>
      </c>
      <c r="DE217" s="60">
        <f t="shared" si="2057"/>
        <v>0</v>
      </c>
      <c r="DF217" s="33">
        <f t="shared" ref="DF217:DX217" si="2058">SUBTOTAL(9,DF211:DF216)</f>
        <v>0</v>
      </c>
      <c r="DG217" s="33">
        <f t="shared" si="2058"/>
        <v>0</v>
      </c>
      <c r="DH217" s="33">
        <f t="shared" si="2058"/>
        <v>0</v>
      </c>
      <c r="DI217" s="33">
        <f t="shared" si="2058"/>
        <v>0</v>
      </c>
      <c r="DJ217" s="33">
        <f t="shared" si="2058"/>
        <v>0</v>
      </c>
      <c r="DK217" s="33">
        <f t="shared" si="2058"/>
        <v>0</v>
      </c>
      <c r="DL217" s="33">
        <f t="shared" si="2058"/>
        <v>0</v>
      </c>
      <c r="DM217" s="33">
        <f t="shared" si="2058"/>
        <v>0</v>
      </c>
      <c r="DN217" s="33">
        <f t="shared" si="2058"/>
        <v>0</v>
      </c>
      <c r="DO217" s="33">
        <f t="shared" si="2058"/>
        <v>0</v>
      </c>
      <c r="DP217" s="33">
        <f t="shared" si="2058"/>
        <v>0</v>
      </c>
      <c r="DQ217" s="33">
        <f t="shared" si="2058"/>
        <v>0</v>
      </c>
      <c r="DR217" s="33">
        <f t="shared" si="2058"/>
        <v>0</v>
      </c>
      <c r="DS217" s="33">
        <f t="shared" si="2058"/>
        <v>0</v>
      </c>
      <c r="DT217" s="33">
        <f t="shared" si="2058"/>
        <v>0</v>
      </c>
      <c r="DU217" s="33">
        <f t="shared" si="2058"/>
        <v>0</v>
      </c>
      <c r="DV217" s="60" t="e">
        <f t="shared" si="2058"/>
        <v>#DIV/0!</v>
      </c>
      <c r="DW217" s="60" t="e">
        <f t="shared" si="2058"/>
        <v>#DIV/0!</v>
      </c>
      <c r="DX217" s="60" t="e">
        <f t="shared" si="2058"/>
        <v>#DIV/0!</v>
      </c>
      <c r="DY217" s="33">
        <f t="shared" ref="DY217:EQ217" si="2059">SUBTOTAL(9,DY211:DY216)</f>
        <v>0</v>
      </c>
      <c r="DZ217" s="33">
        <f t="shared" si="2059"/>
        <v>0</v>
      </c>
      <c r="EA217" s="33">
        <f t="shared" si="2059"/>
        <v>0</v>
      </c>
      <c r="EB217" s="33">
        <f t="shared" si="2059"/>
        <v>0</v>
      </c>
      <c r="EC217" s="33">
        <f t="shared" si="2059"/>
        <v>0</v>
      </c>
      <c r="ED217" s="33">
        <f t="shared" si="2059"/>
        <v>0</v>
      </c>
      <c r="EE217" s="33">
        <f t="shared" si="2059"/>
        <v>0</v>
      </c>
      <c r="EF217" s="33">
        <f t="shared" si="2059"/>
        <v>0</v>
      </c>
      <c r="EG217" s="33">
        <f t="shared" si="2059"/>
        <v>0</v>
      </c>
      <c r="EH217" s="33">
        <f t="shared" si="2059"/>
        <v>0</v>
      </c>
      <c r="EI217" s="33">
        <f t="shared" si="2059"/>
        <v>0</v>
      </c>
      <c r="EJ217" s="33">
        <f t="shared" si="2059"/>
        <v>0</v>
      </c>
      <c r="EK217" s="33">
        <f t="shared" si="2059"/>
        <v>0</v>
      </c>
      <c r="EL217" s="33">
        <f t="shared" si="2059"/>
        <v>0</v>
      </c>
      <c r="EM217" s="33">
        <f t="shared" si="2059"/>
        <v>0</v>
      </c>
      <c r="EN217" s="33">
        <f t="shared" si="2059"/>
        <v>0</v>
      </c>
      <c r="EO217" s="60" t="e">
        <f t="shared" si="2059"/>
        <v>#DIV/0!</v>
      </c>
      <c r="EP217" s="60" t="e">
        <f t="shared" si="2059"/>
        <v>#DIV/0!</v>
      </c>
      <c r="EQ217" s="60" t="e">
        <f t="shared" si="2059"/>
        <v>#DIV/0!</v>
      </c>
    </row>
    <row r="218" spans="1:147" x14ac:dyDescent="0.25">
      <c r="A218" s="25">
        <v>1468</v>
      </c>
      <c r="B218" s="6">
        <v>600099504</v>
      </c>
      <c r="C218" s="26">
        <v>70839921</v>
      </c>
      <c r="D218" s="27" t="s">
        <v>62</v>
      </c>
      <c r="E218" s="6">
        <v>3112</v>
      </c>
      <c r="F218" s="6" t="s">
        <v>71</v>
      </c>
      <c r="G218" s="6" t="s">
        <v>19</v>
      </c>
      <c r="H218" s="40">
        <f t="shared" ref="H218:H224" si="2060">I218+P218</f>
        <v>0</v>
      </c>
      <c r="I218" s="40">
        <f t="shared" ref="I218:I224" si="2061">K218+L218+M218+N218+O218</f>
        <v>0</v>
      </c>
      <c r="J218" s="5"/>
      <c r="K218" s="9"/>
      <c r="L218" s="9"/>
      <c r="M218" s="9"/>
      <c r="N218" s="9"/>
      <c r="O218" s="9"/>
      <c r="P218" s="40">
        <f t="shared" ref="P218:P224" si="2062">Q218+R218+S218</f>
        <v>0</v>
      </c>
      <c r="Q218" s="9"/>
      <c r="R218" s="9"/>
      <c r="S218" s="9"/>
      <c r="T218" s="68">
        <f t="shared" ref="T218:T224" si="2063">(L218+M218+N218)*-1</f>
        <v>0</v>
      </c>
      <c r="U218" s="68">
        <f t="shared" ref="U218:U224" si="2064">(Q218+R218)*-1</f>
        <v>0</v>
      </c>
      <c r="V218" s="9">
        <f t="shared" ref="V218:W224" si="2065">ROUND(T218*0.65,0)</f>
        <v>0</v>
      </c>
      <c r="W218" s="9">
        <f t="shared" si="2065"/>
        <v>0</v>
      </c>
      <c r="X218" s="9">
        <v>45369</v>
      </c>
      <c r="Y218" s="9">
        <v>23310</v>
      </c>
      <c r="Z218" s="73">
        <f t="shared" ref="Z218:Z224" si="2066">IF(T218=0,0,ROUND((T218+L218)/X218/12,2))</f>
        <v>0</v>
      </c>
      <c r="AA218" s="73">
        <f t="shared" ref="AA218:AA224" si="2067">IF(U218=0,0,ROUND((U218+Q218)/Y218/12,2))</f>
        <v>0</v>
      </c>
      <c r="AB218" s="73">
        <f t="shared" ref="AB218:AB224" si="2068">Z218+AA218</f>
        <v>0</v>
      </c>
      <c r="AC218" s="73">
        <f t="shared" ref="AC218:AC224" si="2069">ROUND(Z218*0.65,2)</f>
        <v>0</v>
      </c>
      <c r="AD218" s="73">
        <f t="shared" ref="AD218:AD224" si="2070">ROUND(AA218*0.65,2)</f>
        <v>0</v>
      </c>
      <c r="AE218" s="46">
        <f t="shared" ref="AE218:AE224" si="2071">AC218+AD218</f>
        <v>0</v>
      </c>
      <c r="AF218" s="40">
        <f t="shared" ref="AF218:AF224" si="2072">AG218+AN218</f>
        <v>0</v>
      </c>
      <c r="AG218" s="40">
        <f t="shared" ref="AG218:AG224" si="2073">AI218+AJ218+AK218+AL218+AM218</f>
        <v>0</v>
      </c>
      <c r="AH218" s="5"/>
      <c r="AI218" s="9"/>
      <c r="AJ218" s="9"/>
      <c r="AK218" s="9"/>
      <c r="AL218" s="9"/>
      <c r="AM218" s="9"/>
      <c r="AN218" s="40">
        <f t="shared" ref="AN218:AN224" si="2074">AO218+AP218+AQ218</f>
        <v>0</v>
      </c>
      <c r="AO218" s="9"/>
      <c r="AP218" s="9"/>
      <c r="AQ218" s="9"/>
      <c r="AR218" s="85">
        <f t="shared" ref="AR218:AR224" si="2075">((AL218+AK218+AJ218)-((V218)*-1))*-1</f>
        <v>0</v>
      </c>
      <c r="AS218" s="85">
        <f t="shared" ref="AS218:AS224" si="2076">((AO218+AP218)-((W218)*-1))*-1</f>
        <v>0</v>
      </c>
      <c r="AT218" s="9"/>
      <c r="AU218" s="9"/>
      <c r="AV218" s="90" t="e">
        <f t="shared" ref="AV218:AV223" si="2077">ROUND((AY218/AT218/10)+(AC218),2)*-1</f>
        <v>#DIV/0!</v>
      </c>
      <c r="AW218" s="90" t="e">
        <f t="shared" ref="AW218:AW224" si="2078">ROUND((AZ218/AU218/10)+AD218,2)*-1</f>
        <v>#DIV/0!</v>
      </c>
      <c r="AX218" s="90" t="e">
        <f t="shared" ref="AX218:AX224" si="2079">AV218+AW218</f>
        <v>#DIV/0!</v>
      </c>
      <c r="AY218" s="92">
        <f t="shared" ref="AY218:AY224" si="2080">AK218+AL218</f>
        <v>0</v>
      </c>
      <c r="AZ218" s="92">
        <f t="shared" ref="AZ218:AZ224" si="2081">AP218</f>
        <v>0</v>
      </c>
      <c r="BA218" s="93">
        <f t="shared" ref="BA218:BA224" si="2082">BB218+BI218</f>
        <v>0</v>
      </c>
      <c r="BB218" s="93">
        <f t="shared" ref="BB218:BB224" si="2083">BD218+BE218+BF218+BG218+BH218</f>
        <v>0</v>
      </c>
      <c r="BC218" s="94"/>
      <c r="BD218" s="85"/>
      <c r="BE218" s="85"/>
      <c r="BF218" s="85"/>
      <c r="BG218" s="85"/>
      <c r="BH218" s="85"/>
      <c r="BI218" s="93">
        <f t="shared" ref="BI218:BI224" si="2084">BJ218+BK218+BL218</f>
        <v>0</v>
      </c>
      <c r="BJ218" s="85"/>
      <c r="BK218" s="85"/>
      <c r="BL218" s="85"/>
      <c r="BM218" s="85">
        <f t="shared" ref="BM218:BM224" si="2085">(BE218+BF218+BG218)-(AJ218+AK218+AL218)</f>
        <v>0</v>
      </c>
      <c r="BN218" s="85">
        <f t="shared" ref="BN218:BN224" si="2086">(BJ218+BK218)-(AO218+AP218)</f>
        <v>0</v>
      </c>
      <c r="BO218" s="9"/>
      <c r="BP218" s="9"/>
      <c r="BQ218" s="90" t="e">
        <f t="shared" ref="BQ218:BQ223" si="2087">ROUND(((BF218+BG218)-(AK218+AL218))/BO218/10,2)*-1</f>
        <v>#DIV/0!</v>
      </c>
      <c r="BR218" s="90" t="e">
        <f t="shared" ref="BR218:BR224" si="2088">ROUND(((BK218-AP218)/BP218/10),2)*-1</f>
        <v>#DIV/0!</v>
      </c>
      <c r="BS218" s="90" t="e">
        <f t="shared" ref="BS218:BS224" si="2089">BQ218+BR218</f>
        <v>#DIV/0!</v>
      </c>
      <c r="BT218" s="93">
        <f t="shared" ref="BT218:BT224" si="2090">BU218+CB218</f>
        <v>0</v>
      </c>
      <c r="BU218" s="93">
        <f t="shared" ref="BU218:BU224" si="2091">BW218+BX218+BY218+BZ218+CA218</f>
        <v>0</v>
      </c>
      <c r="BV218" s="94"/>
      <c r="BW218" s="85"/>
      <c r="BX218" s="85"/>
      <c r="BY218" s="85"/>
      <c r="BZ218" s="85"/>
      <c r="CA218" s="85"/>
      <c r="CB218" s="93">
        <f t="shared" ref="CB218:CB224" si="2092">CC218+CD218+CE218</f>
        <v>0</v>
      </c>
      <c r="CC218" s="85"/>
      <c r="CD218" s="85"/>
      <c r="CE218" s="85"/>
      <c r="CF218" s="85">
        <f t="shared" ref="CF218:CF224" si="2093">(BX218+BY218+BZ218)-(BE218+BF218+BG218)</f>
        <v>0</v>
      </c>
      <c r="CG218" s="85">
        <f t="shared" ref="CG218:CG224" si="2094">(CC218+CD218)-(BJ218+BK218)</f>
        <v>0</v>
      </c>
      <c r="CH218" s="9"/>
      <c r="CI218" s="9"/>
      <c r="CJ218" s="96" t="e">
        <f t="shared" ref="CJ218:CJ223" si="2095">ROUND(((BY218+BZ218)-(BF218+BG218))/CH218/10,2)*-1</f>
        <v>#DIV/0!</v>
      </c>
      <c r="CK218" s="96" t="e">
        <f t="shared" ref="CK218:CK224" si="2096">ROUND(((CD218-BK218)/CI218/10),2)*-1</f>
        <v>#DIV/0!</v>
      </c>
      <c r="CL218" s="96" t="e">
        <f t="shared" ref="CL218:CL224" si="2097">CJ218+CK218</f>
        <v>#DIV/0!</v>
      </c>
      <c r="CM218" s="93">
        <f t="shared" ref="CM218:CM224" si="2098">CN218+CU218</f>
        <v>0</v>
      </c>
      <c r="CN218" s="93">
        <f t="shared" ref="CN218:CN224" si="2099">CP218+CQ218+CR218+CS218+CT218</f>
        <v>0</v>
      </c>
      <c r="CO218" s="94"/>
      <c r="CP218" s="85"/>
      <c r="CQ218" s="85"/>
      <c r="CR218" s="85"/>
      <c r="CS218" s="85"/>
      <c r="CT218" s="85"/>
      <c r="CU218" s="93">
        <f t="shared" ref="CU218:CU224" si="2100">CV218+CW218+CX218</f>
        <v>0</v>
      </c>
      <c r="CV218" s="85"/>
      <c r="CW218" s="85"/>
      <c r="CX218" s="85"/>
      <c r="CY218" s="85">
        <f t="shared" ref="CY218:CY224" si="2101">(CQ218+CR218+CS218)-(BX218+BY218+BZ218)</f>
        <v>0</v>
      </c>
      <c r="CZ218" s="85">
        <f t="shared" ref="CZ218:CZ224" si="2102">(CV218+CW218)-(CC218+CD218)</f>
        <v>0</v>
      </c>
      <c r="DA218" s="9">
        <v>42546.490466608309</v>
      </c>
      <c r="DB218" s="9">
        <v>20190</v>
      </c>
      <c r="DC218" s="96">
        <f t="shared" ref="DC218:DC220" si="2103">ROUND(((CR218+CS218)-(BY218+BZ218))/DA218/10,2)*-1</f>
        <v>0</v>
      </c>
      <c r="DD218" s="96">
        <f t="shared" ref="DD218:DD220" si="2104">ROUND(((CW218-CD218)/DB218/10),2)*-1</f>
        <v>0</v>
      </c>
      <c r="DE218" s="96">
        <f t="shared" ref="DE218:DE224" si="2105">DC218+DD218</f>
        <v>0</v>
      </c>
      <c r="DF218" s="93">
        <f t="shared" ref="DF218:DF224" si="2106">DG218+DN218</f>
        <v>0</v>
      </c>
      <c r="DG218" s="93">
        <f t="shared" ref="DG218:DG224" si="2107">DI218+DJ218+DK218+DL218+DM218</f>
        <v>0</v>
      </c>
      <c r="DH218" s="94"/>
      <c r="DI218" s="85"/>
      <c r="DJ218" s="85"/>
      <c r="DK218" s="85"/>
      <c r="DL218" s="85"/>
      <c r="DM218" s="85"/>
      <c r="DN218" s="93">
        <f t="shared" ref="DN218:DN224" si="2108">DO218+DP218+DQ218</f>
        <v>0</v>
      </c>
      <c r="DO218" s="85"/>
      <c r="DP218" s="85"/>
      <c r="DQ218" s="85"/>
      <c r="DR218" s="85">
        <f t="shared" ref="DR218:DR224" si="2109">(DJ218+DK218+DL218)-(CQ218+CR218+CS218)</f>
        <v>0</v>
      </c>
      <c r="DS218" s="85">
        <f t="shared" ref="DS218:DS224" si="2110">(DO218+DP218)-(CV218+CW218)</f>
        <v>0</v>
      </c>
      <c r="DT218" s="9"/>
      <c r="DU218" s="9"/>
      <c r="DV218" s="96" t="e">
        <f t="shared" ref="DV218:DV220" si="2111">ROUND(((DK218+DL218)-(CR218+CS218))/DT218/10,2)*-1</f>
        <v>#DIV/0!</v>
      </c>
      <c r="DW218" s="96" t="e">
        <f t="shared" ref="DW218:DW220" si="2112">ROUND(((DP218-CW218)/DU218/10),2)*-1</f>
        <v>#DIV/0!</v>
      </c>
      <c r="DX218" s="96" t="e">
        <f t="shared" ref="DX218:DX224" si="2113">DV218+DW218</f>
        <v>#DIV/0!</v>
      </c>
      <c r="DY218" s="93">
        <f t="shared" ref="DY218:DY224" si="2114">DZ218+EG218</f>
        <v>0</v>
      </c>
      <c r="DZ218" s="93">
        <f t="shared" ref="DZ218:DZ224" si="2115">EB218+EC218+ED218+EE218+EF218</f>
        <v>0</v>
      </c>
      <c r="EA218" s="94"/>
      <c r="EB218" s="85"/>
      <c r="EC218" s="85"/>
      <c r="ED218" s="85"/>
      <c r="EE218" s="85"/>
      <c r="EF218" s="85"/>
      <c r="EG218" s="93">
        <f t="shared" ref="EG218:EG224" si="2116">EH218+EI218+EJ218</f>
        <v>0</v>
      </c>
      <c r="EH218" s="85"/>
      <c r="EI218" s="85"/>
      <c r="EJ218" s="85"/>
      <c r="EK218" s="85">
        <f t="shared" ref="EK218:EK224" si="2117">(EC218+ED218+EE218)-(DJ218+DK218+DL218)</f>
        <v>0</v>
      </c>
      <c r="EL218" s="85">
        <f t="shared" ref="EL218:EL224" si="2118">(EH218+EI218)-(DO218+DP218)</f>
        <v>0</v>
      </c>
      <c r="EM218" s="9"/>
      <c r="EN218" s="9"/>
      <c r="EO218" s="96" t="e">
        <f t="shared" ref="EO218:EO220" si="2119">ROUND(((ED218+EE218)-(DK218+DL218))/EM218/10,2)*-1</f>
        <v>#DIV/0!</v>
      </c>
      <c r="EP218" s="96" t="e">
        <f t="shared" ref="EP218:EP220" si="2120">ROUND(((EI218-DP218)/EN218/10),2)*-1</f>
        <v>#DIV/0!</v>
      </c>
      <c r="EQ218" s="96" t="e">
        <f t="shared" ref="EQ218:EQ224" si="2121">EO218+EP218</f>
        <v>#DIV/0!</v>
      </c>
    </row>
    <row r="219" spans="1:147" x14ac:dyDescent="0.25">
      <c r="A219" s="5">
        <v>1468</v>
      </c>
      <c r="B219" s="2">
        <v>600099504</v>
      </c>
      <c r="C219" s="7">
        <v>70839921</v>
      </c>
      <c r="D219" s="8" t="s">
        <v>62</v>
      </c>
      <c r="E219" s="2">
        <v>3114</v>
      </c>
      <c r="F219" s="2" t="s">
        <v>73</v>
      </c>
      <c r="G219" s="2" t="s">
        <v>19</v>
      </c>
      <c r="H219" s="40">
        <f t="shared" si="2060"/>
        <v>0</v>
      </c>
      <c r="I219" s="40">
        <f t="shared" si="2061"/>
        <v>0</v>
      </c>
      <c r="J219" s="5"/>
      <c r="K219" s="9"/>
      <c r="L219" s="9"/>
      <c r="M219" s="9"/>
      <c r="N219" s="9"/>
      <c r="O219" s="9"/>
      <c r="P219" s="40">
        <f t="shared" si="2062"/>
        <v>0</v>
      </c>
      <c r="Q219" s="9"/>
      <c r="R219" s="9"/>
      <c r="S219" s="9"/>
      <c r="T219" s="68">
        <f t="shared" si="2063"/>
        <v>0</v>
      </c>
      <c r="U219" s="68">
        <f t="shared" si="2064"/>
        <v>0</v>
      </c>
      <c r="V219" s="9">
        <f t="shared" si="2065"/>
        <v>0</v>
      </c>
      <c r="W219" s="9">
        <f t="shared" si="2065"/>
        <v>0</v>
      </c>
      <c r="X219" s="9">
        <v>54488</v>
      </c>
      <c r="Y219" s="9">
        <v>26390</v>
      </c>
      <c r="Z219" s="73">
        <f t="shared" si="2066"/>
        <v>0</v>
      </c>
      <c r="AA219" s="73">
        <f t="shared" si="2067"/>
        <v>0</v>
      </c>
      <c r="AB219" s="73">
        <f t="shared" si="2068"/>
        <v>0</v>
      </c>
      <c r="AC219" s="73">
        <f t="shared" si="2069"/>
        <v>0</v>
      </c>
      <c r="AD219" s="73">
        <f t="shared" si="2070"/>
        <v>0</v>
      </c>
      <c r="AE219" s="46">
        <f t="shared" si="2071"/>
        <v>0</v>
      </c>
      <c r="AF219" s="40">
        <f t="shared" si="2072"/>
        <v>0</v>
      </c>
      <c r="AG219" s="40">
        <f t="shared" si="2073"/>
        <v>0</v>
      </c>
      <c r="AH219" s="5"/>
      <c r="AI219" s="9"/>
      <c r="AJ219" s="9"/>
      <c r="AK219" s="9"/>
      <c r="AL219" s="9"/>
      <c r="AM219" s="9"/>
      <c r="AN219" s="40">
        <f t="shared" si="2074"/>
        <v>0</v>
      </c>
      <c r="AO219" s="9"/>
      <c r="AP219" s="9"/>
      <c r="AQ219" s="9"/>
      <c r="AR219" s="85">
        <f t="shared" si="2075"/>
        <v>0</v>
      </c>
      <c r="AS219" s="85">
        <f t="shared" si="2076"/>
        <v>0</v>
      </c>
      <c r="AT219" s="9"/>
      <c r="AU219" s="9"/>
      <c r="AV219" s="90" t="e">
        <f t="shared" si="2077"/>
        <v>#DIV/0!</v>
      </c>
      <c r="AW219" s="90" t="e">
        <f t="shared" si="2078"/>
        <v>#DIV/0!</v>
      </c>
      <c r="AX219" s="90" t="e">
        <f t="shared" si="2079"/>
        <v>#DIV/0!</v>
      </c>
      <c r="AY219" s="92">
        <f t="shared" si="2080"/>
        <v>0</v>
      </c>
      <c r="AZ219" s="92">
        <f t="shared" si="2081"/>
        <v>0</v>
      </c>
      <c r="BA219" s="93">
        <f t="shared" si="2082"/>
        <v>0</v>
      </c>
      <c r="BB219" s="93">
        <f t="shared" si="2083"/>
        <v>0</v>
      </c>
      <c r="BC219" s="94"/>
      <c r="BD219" s="85"/>
      <c r="BE219" s="85"/>
      <c r="BF219" s="85"/>
      <c r="BG219" s="85"/>
      <c r="BH219" s="85"/>
      <c r="BI219" s="93">
        <f t="shared" si="2084"/>
        <v>0</v>
      </c>
      <c r="BJ219" s="85"/>
      <c r="BK219" s="85"/>
      <c r="BL219" s="85"/>
      <c r="BM219" s="85">
        <f t="shared" si="2085"/>
        <v>0</v>
      </c>
      <c r="BN219" s="85">
        <f t="shared" si="2086"/>
        <v>0</v>
      </c>
      <c r="BO219" s="9"/>
      <c r="BP219" s="9"/>
      <c r="BQ219" s="90" t="e">
        <f t="shared" si="2087"/>
        <v>#DIV/0!</v>
      </c>
      <c r="BR219" s="90" t="e">
        <f t="shared" si="2088"/>
        <v>#DIV/0!</v>
      </c>
      <c r="BS219" s="90" t="e">
        <f t="shared" si="2089"/>
        <v>#DIV/0!</v>
      </c>
      <c r="BT219" s="93">
        <f t="shared" si="2090"/>
        <v>0</v>
      </c>
      <c r="BU219" s="93">
        <f t="shared" si="2091"/>
        <v>0</v>
      </c>
      <c r="BV219" s="94"/>
      <c r="BW219" s="85"/>
      <c r="BX219" s="85"/>
      <c r="BY219" s="85"/>
      <c r="BZ219" s="85"/>
      <c r="CA219" s="85"/>
      <c r="CB219" s="93">
        <f t="shared" si="2092"/>
        <v>0</v>
      </c>
      <c r="CC219" s="85"/>
      <c r="CD219" s="85"/>
      <c r="CE219" s="85"/>
      <c r="CF219" s="85">
        <f t="shared" si="2093"/>
        <v>0</v>
      </c>
      <c r="CG219" s="85">
        <f t="shared" si="2094"/>
        <v>0</v>
      </c>
      <c r="CH219" s="9"/>
      <c r="CI219" s="9"/>
      <c r="CJ219" s="96" t="e">
        <f t="shared" si="2095"/>
        <v>#DIV/0!</v>
      </c>
      <c r="CK219" s="96" t="e">
        <f t="shared" si="2096"/>
        <v>#DIV/0!</v>
      </c>
      <c r="CL219" s="96" t="e">
        <f t="shared" si="2097"/>
        <v>#DIV/0!</v>
      </c>
      <c r="CM219" s="93">
        <f t="shared" si="2098"/>
        <v>0</v>
      </c>
      <c r="CN219" s="93">
        <f t="shared" si="2099"/>
        <v>0</v>
      </c>
      <c r="CO219" s="94"/>
      <c r="CP219" s="85"/>
      <c r="CQ219" s="85"/>
      <c r="CR219" s="85"/>
      <c r="CS219" s="85"/>
      <c r="CT219" s="85"/>
      <c r="CU219" s="93">
        <f t="shared" si="2100"/>
        <v>0</v>
      </c>
      <c r="CV219" s="85"/>
      <c r="CW219" s="85"/>
      <c r="CX219" s="85"/>
      <c r="CY219" s="85">
        <f t="shared" si="2101"/>
        <v>0</v>
      </c>
      <c r="CZ219" s="85">
        <f t="shared" si="2102"/>
        <v>0</v>
      </c>
      <c r="DA219" s="9">
        <v>52259</v>
      </c>
      <c r="DB219" s="9">
        <v>21350</v>
      </c>
      <c r="DC219" s="96">
        <f t="shared" si="2103"/>
        <v>0</v>
      </c>
      <c r="DD219" s="96">
        <f t="shared" si="2104"/>
        <v>0</v>
      </c>
      <c r="DE219" s="96">
        <f t="shared" si="2105"/>
        <v>0</v>
      </c>
      <c r="DF219" s="93">
        <f t="shared" si="2106"/>
        <v>0</v>
      </c>
      <c r="DG219" s="93">
        <f t="shared" si="2107"/>
        <v>0</v>
      </c>
      <c r="DH219" s="94"/>
      <c r="DI219" s="85"/>
      <c r="DJ219" s="85"/>
      <c r="DK219" s="85"/>
      <c r="DL219" s="85"/>
      <c r="DM219" s="85"/>
      <c r="DN219" s="93">
        <f t="shared" si="2108"/>
        <v>0</v>
      </c>
      <c r="DO219" s="85"/>
      <c r="DP219" s="85"/>
      <c r="DQ219" s="85"/>
      <c r="DR219" s="85">
        <f t="shared" si="2109"/>
        <v>0</v>
      </c>
      <c r="DS219" s="85">
        <f t="shared" si="2110"/>
        <v>0</v>
      </c>
      <c r="DT219" s="9"/>
      <c r="DU219" s="9"/>
      <c r="DV219" s="96" t="e">
        <f t="shared" si="2111"/>
        <v>#DIV/0!</v>
      </c>
      <c r="DW219" s="96" t="e">
        <f t="shared" si="2112"/>
        <v>#DIV/0!</v>
      </c>
      <c r="DX219" s="96" t="e">
        <f t="shared" si="2113"/>
        <v>#DIV/0!</v>
      </c>
      <c r="DY219" s="93">
        <f t="shared" si="2114"/>
        <v>0</v>
      </c>
      <c r="DZ219" s="93">
        <f t="shared" si="2115"/>
        <v>0</v>
      </c>
      <c r="EA219" s="94"/>
      <c r="EB219" s="85"/>
      <c r="EC219" s="85"/>
      <c r="ED219" s="85"/>
      <c r="EE219" s="85"/>
      <c r="EF219" s="85"/>
      <c r="EG219" s="93">
        <f t="shared" si="2116"/>
        <v>0</v>
      </c>
      <c r="EH219" s="85"/>
      <c r="EI219" s="85"/>
      <c r="EJ219" s="85"/>
      <c r="EK219" s="85">
        <f t="shared" si="2117"/>
        <v>0</v>
      </c>
      <c r="EL219" s="85">
        <f t="shared" si="2118"/>
        <v>0</v>
      </c>
      <c r="EM219" s="9"/>
      <c r="EN219" s="9"/>
      <c r="EO219" s="96" t="e">
        <f t="shared" si="2119"/>
        <v>#DIV/0!</v>
      </c>
      <c r="EP219" s="96" t="e">
        <f t="shared" si="2120"/>
        <v>#DIV/0!</v>
      </c>
      <c r="EQ219" s="96" t="e">
        <f t="shared" si="2121"/>
        <v>#DIV/0!</v>
      </c>
    </row>
    <row r="220" spans="1:147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74</v>
      </c>
      <c r="G220" s="2" t="s">
        <v>19</v>
      </c>
      <c r="H220" s="40">
        <f t="shared" si="2060"/>
        <v>0</v>
      </c>
      <c r="I220" s="40">
        <f t="shared" si="2061"/>
        <v>0</v>
      </c>
      <c r="J220" s="5"/>
      <c r="K220" s="9"/>
      <c r="L220" s="9"/>
      <c r="M220" s="9"/>
      <c r="N220" s="9"/>
      <c r="O220" s="9"/>
      <c r="P220" s="40">
        <f t="shared" si="2062"/>
        <v>0</v>
      </c>
      <c r="Q220" s="9"/>
      <c r="R220" s="9"/>
      <c r="S220" s="9"/>
      <c r="T220" s="68">
        <f t="shared" si="2063"/>
        <v>0</v>
      </c>
      <c r="U220" s="68">
        <f t="shared" si="2064"/>
        <v>0</v>
      </c>
      <c r="V220" s="9">
        <f t="shared" si="2065"/>
        <v>0</v>
      </c>
      <c r="W220" s="9">
        <f t="shared" si="2065"/>
        <v>0</v>
      </c>
      <c r="X220" s="9">
        <v>31818</v>
      </c>
      <c r="Y220" s="9">
        <v>26390</v>
      </c>
      <c r="Z220" s="73">
        <f t="shared" si="2066"/>
        <v>0</v>
      </c>
      <c r="AA220" s="73">
        <f t="shared" si="2067"/>
        <v>0</v>
      </c>
      <c r="AB220" s="73">
        <f t="shared" si="2068"/>
        <v>0</v>
      </c>
      <c r="AC220" s="73">
        <f t="shared" si="2069"/>
        <v>0</v>
      </c>
      <c r="AD220" s="73">
        <f t="shared" si="2070"/>
        <v>0</v>
      </c>
      <c r="AE220" s="46">
        <f t="shared" si="2071"/>
        <v>0</v>
      </c>
      <c r="AF220" s="40">
        <f t="shared" si="2072"/>
        <v>0</v>
      </c>
      <c r="AG220" s="40">
        <f t="shared" si="2073"/>
        <v>0</v>
      </c>
      <c r="AH220" s="5"/>
      <c r="AI220" s="9"/>
      <c r="AJ220" s="9"/>
      <c r="AK220" s="9"/>
      <c r="AL220" s="9"/>
      <c r="AM220" s="9"/>
      <c r="AN220" s="40">
        <f t="shared" si="2074"/>
        <v>0</v>
      </c>
      <c r="AO220" s="9"/>
      <c r="AP220" s="9"/>
      <c r="AQ220" s="9"/>
      <c r="AR220" s="85">
        <f t="shared" si="2075"/>
        <v>0</v>
      </c>
      <c r="AS220" s="85">
        <f t="shared" si="2076"/>
        <v>0</v>
      </c>
      <c r="AT220" s="9"/>
      <c r="AU220" s="9"/>
      <c r="AV220" s="90" t="e">
        <f t="shared" si="2077"/>
        <v>#DIV/0!</v>
      </c>
      <c r="AW220" s="90" t="e">
        <f t="shared" si="2078"/>
        <v>#DIV/0!</v>
      </c>
      <c r="AX220" s="90" t="e">
        <f t="shared" si="2079"/>
        <v>#DIV/0!</v>
      </c>
      <c r="AY220" s="92">
        <f t="shared" si="2080"/>
        <v>0</v>
      </c>
      <c r="AZ220" s="92">
        <f t="shared" si="2081"/>
        <v>0</v>
      </c>
      <c r="BA220" s="93">
        <f t="shared" si="2082"/>
        <v>0</v>
      </c>
      <c r="BB220" s="93">
        <f t="shared" si="2083"/>
        <v>0</v>
      </c>
      <c r="BC220" s="94"/>
      <c r="BD220" s="85"/>
      <c r="BE220" s="85"/>
      <c r="BF220" s="85"/>
      <c r="BG220" s="85"/>
      <c r="BH220" s="85"/>
      <c r="BI220" s="93">
        <f t="shared" si="2084"/>
        <v>0</v>
      </c>
      <c r="BJ220" s="85"/>
      <c r="BK220" s="85"/>
      <c r="BL220" s="85"/>
      <c r="BM220" s="85">
        <f t="shared" si="2085"/>
        <v>0</v>
      </c>
      <c r="BN220" s="85">
        <f t="shared" si="2086"/>
        <v>0</v>
      </c>
      <c r="BO220" s="9"/>
      <c r="BP220" s="9"/>
      <c r="BQ220" s="90" t="e">
        <f t="shared" si="2087"/>
        <v>#DIV/0!</v>
      </c>
      <c r="BR220" s="90" t="e">
        <f t="shared" si="2088"/>
        <v>#DIV/0!</v>
      </c>
      <c r="BS220" s="90" t="e">
        <f t="shared" si="2089"/>
        <v>#DIV/0!</v>
      </c>
      <c r="BT220" s="93">
        <f t="shared" si="2090"/>
        <v>0</v>
      </c>
      <c r="BU220" s="93">
        <f t="shared" si="2091"/>
        <v>0</v>
      </c>
      <c r="BV220" s="94"/>
      <c r="BW220" s="85"/>
      <c r="BX220" s="85"/>
      <c r="BY220" s="85"/>
      <c r="BZ220" s="85"/>
      <c r="CA220" s="85"/>
      <c r="CB220" s="93">
        <f t="shared" si="2092"/>
        <v>0</v>
      </c>
      <c r="CC220" s="85"/>
      <c r="CD220" s="85"/>
      <c r="CE220" s="85"/>
      <c r="CF220" s="85">
        <f t="shared" si="2093"/>
        <v>0</v>
      </c>
      <c r="CG220" s="85">
        <f t="shared" si="2094"/>
        <v>0</v>
      </c>
      <c r="CH220" s="9"/>
      <c r="CI220" s="9"/>
      <c r="CJ220" s="96" t="e">
        <f t="shared" si="2095"/>
        <v>#DIV/0!</v>
      </c>
      <c r="CK220" s="96" t="e">
        <f t="shared" si="2096"/>
        <v>#DIV/0!</v>
      </c>
      <c r="CL220" s="96" t="e">
        <f t="shared" si="2097"/>
        <v>#DIV/0!</v>
      </c>
      <c r="CM220" s="93">
        <f t="shared" si="2098"/>
        <v>0</v>
      </c>
      <c r="CN220" s="93">
        <f t="shared" si="2099"/>
        <v>0</v>
      </c>
      <c r="CO220" s="94"/>
      <c r="CP220" s="85"/>
      <c r="CQ220" s="85"/>
      <c r="CR220" s="85"/>
      <c r="CS220" s="85"/>
      <c r="CT220" s="85"/>
      <c r="CU220" s="93">
        <f t="shared" si="2100"/>
        <v>0</v>
      </c>
      <c r="CV220" s="85"/>
      <c r="CW220" s="85"/>
      <c r="CX220" s="85"/>
      <c r="CY220" s="85">
        <f t="shared" si="2101"/>
        <v>0</v>
      </c>
      <c r="CZ220" s="85">
        <f t="shared" si="2102"/>
        <v>0</v>
      </c>
      <c r="DA220" s="9">
        <v>52259</v>
      </c>
      <c r="DB220" s="9">
        <v>21350</v>
      </c>
      <c r="DC220" s="96">
        <f t="shared" si="2103"/>
        <v>0</v>
      </c>
      <c r="DD220" s="96">
        <f t="shared" si="2104"/>
        <v>0</v>
      </c>
      <c r="DE220" s="96">
        <f t="shared" si="2105"/>
        <v>0</v>
      </c>
      <c r="DF220" s="93">
        <f t="shared" si="2106"/>
        <v>0</v>
      </c>
      <c r="DG220" s="93">
        <f t="shared" si="2107"/>
        <v>0</v>
      </c>
      <c r="DH220" s="94"/>
      <c r="DI220" s="85"/>
      <c r="DJ220" s="85"/>
      <c r="DK220" s="85"/>
      <c r="DL220" s="85"/>
      <c r="DM220" s="85"/>
      <c r="DN220" s="93">
        <f t="shared" si="2108"/>
        <v>0</v>
      </c>
      <c r="DO220" s="85"/>
      <c r="DP220" s="85"/>
      <c r="DQ220" s="85"/>
      <c r="DR220" s="85">
        <f t="shared" si="2109"/>
        <v>0</v>
      </c>
      <c r="DS220" s="85">
        <f t="shared" si="2110"/>
        <v>0</v>
      </c>
      <c r="DT220" s="9"/>
      <c r="DU220" s="9"/>
      <c r="DV220" s="96" t="e">
        <f t="shared" si="2111"/>
        <v>#DIV/0!</v>
      </c>
      <c r="DW220" s="96" t="e">
        <f t="shared" si="2112"/>
        <v>#DIV/0!</v>
      </c>
      <c r="DX220" s="96" t="e">
        <f t="shared" si="2113"/>
        <v>#DIV/0!</v>
      </c>
      <c r="DY220" s="93">
        <f t="shared" si="2114"/>
        <v>0</v>
      </c>
      <c r="DZ220" s="93">
        <f t="shared" si="2115"/>
        <v>0</v>
      </c>
      <c r="EA220" s="94"/>
      <c r="EB220" s="85"/>
      <c r="EC220" s="85"/>
      <c r="ED220" s="85"/>
      <c r="EE220" s="85"/>
      <c r="EF220" s="85"/>
      <c r="EG220" s="93">
        <f t="shared" si="2116"/>
        <v>0</v>
      </c>
      <c r="EH220" s="85"/>
      <c r="EI220" s="85"/>
      <c r="EJ220" s="85"/>
      <c r="EK220" s="85">
        <f t="shared" si="2117"/>
        <v>0</v>
      </c>
      <c r="EL220" s="85">
        <f t="shared" si="2118"/>
        <v>0</v>
      </c>
      <c r="EM220" s="9"/>
      <c r="EN220" s="9"/>
      <c r="EO220" s="96" t="e">
        <f t="shared" si="2119"/>
        <v>#DIV/0!</v>
      </c>
      <c r="EP220" s="96" t="e">
        <f t="shared" si="2120"/>
        <v>#DIV/0!</v>
      </c>
      <c r="EQ220" s="96" t="e">
        <f t="shared" si="2121"/>
        <v>#DIV/0!</v>
      </c>
    </row>
    <row r="221" spans="1:147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19">
        <v>3114</v>
      </c>
      <c r="F221" s="19" t="s">
        <v>109</v>
      </c>
      <c r="G221" s="19" t="s">
        <v>95</v>
      </c>
      <c r="H221" s="40">
        <f t="shared" si="2060"/>
        <v>0</v>
      </c>
      <c r="I221" s="40">
        <f t="shared" si="2061"/>
        <v>0</v>
      </c>
      <c r="J221" s="5"/>
      <c r="K221" s="9"/>
      <c r="L221" s="9"/>
      <c r="M221" s="9"/>
      <c r="N221" s="9"/>
      <c r="O221" s="9"/>
      <c r="P221" s="40">
        <f t="shared" si="2062"/>
        <v>0</v>
      </c>
      <c r="Q221" s="9"/>
      <c r="R221" s="9"/>
      <c r="S221" s="9"/>
      <c r="T221" s="68">
        <f t="shared" si="2063"/>
        <v>0</v>
      </c>
      <c r="U221" s="68">
        <f t="shared" si="2064"/>
        <v>0</v>
      </c>
      <c r="V221" s="9">
        <f t="shared" si="2065"/>
        <v>0</v>
      </c>
      <c r="W221" s="9">
        <f t="shared" si="2065"/>
        <v>0</v>
      </c>
      <c r="X221" s="45" t="s">
        <v>219</v>
      </c>
      <c r="Y221" s="45" t="s">
        <v>219</v>
      </c>
      <c r="Z221" s="73">
        <f t="shared" si="2066"/>
        <v>0</v>
      </c>
      <c r="AA221" s="73">
        <f t="shared" si="2067"/>
        <v>0</v>
      </c>
      <c r="AB221" s="73">
        <f t="shared" si="2068"/>
        <v>0</v>
      </c>
      <c r="AC221" s="73">
        <f t="shared" si="2069"/>
        <v>0</v>
      </c>
      <c r="AD221" s="73">
        <f t="shared" si="2070"/>
        <v>0</v>
      </c>
      <c r="AE221" s="46">
        <f t="shared" si="2071"/>
        <v>0</v>
      </c>
      <c r="AF221" s="40">
        <f t="shared" si="2072"/>
        <v>0</v>
      </c>
      <c r="AG221" s="40">
        <f t="shared" si="2073"/>
        <v>0</v>
      </c>
      <c r="AH221" s="5"/>
      <c r="AI221" s="9"/>
      <c r="AJ221" s="9"/>
      <c r="AK221" s="9"/>
      <c r="AL221" s="9"/>
      <c r="AM221" s="9"/>
      <c r="AN221" s="40">
        <f t="shared" si="2074"/>
        <v>0</v>
      </c>
      <c r="AO221" s="9"/>
      <c r="AP221" s="9"/>
      <c r="AQ221" s="9"/>
      <c r="AR221" s="85">
        <f t="shared" si="2075"/>
        <v>0</v>
      </c>
      <c r="AS221" s="85">
        <f t="shared" si="2076"/>
        <v>0</v>
      </c>
      <c r="AT221" s="45" t="s">
        <v>219</v>
      </c>
      <c r="AU221" s="45" t="s">
        <v>219</v>
      </c>
      <c r="AV221" s="90">
        <v>0</v>
      </c>
      <c r="AW221" s="90">
        <v>0</v>
      </c>
      <c r="AX221" s="90">
        <f t="shared" si="2079"/>
        <v>0</v>
      </c>
      <c r="AY221" s="92">
        <f t="shared" si="2080"/>
        <v>0</v>
      </c>
      <c r="AZ221" s="92">
        <f t="shared" si="2081"/>
        <v>0</v>
      </c>
      <c r="BA221" s="93">
        <f t="shared" si="2082"/>
        <v>0</v>
      </c>
      <c r="BB221" s="93">
        <f t="shared" si="2083"/>
        <v>0</v>
      </c>
      <c r="BC221" s="94"/>
      <c r="BD221" s="85"/>
      <c r="BE221" s="85"/>
      <c r="BF221" s="85"/>
      <c r="BG221" s="85"/>
      <c r="BH221" s="85"/>
      <c r="BI221" s="93">
        <f t="shared" si="2084"/>
        <v>0</v>
      </c>
      <c r="BJ221" s="85"/>
      <c r="BK221" s="85"/>
      <c r="BL221" s="85"/>
      <c r="BM221" s="85">
        <f t="shared" si="2085"/>
        <v>0</v>
      </c>
      <c r="BN221" s="85">
        <f t="shared" si="2086"/>
        <v>0</v>
      </c>
      <c r="BO221" s="45" t="s">
        <v>219</v>
      </c>
      <c r="BP221" s="45" t="s">
        <v>219</v>
      </c>
      <c r="BQ221" s="90">
        <v>0</v>
      </c>
      <c r="BR221" s="90">
        <v>0</v>
      </c>
      <c r="BS221" s="90">
        <f t="shared" si="2089"/>
        <v>0</v>
      </c>
      <c r="BT221" s="93">
        <f t="shared" si="2090"/>
        <v>0</v>
      </c>
      <c r="BU221" s="93">
        <f t="shared" si="2091"/>
        <v>0</v>
      </c>
      <c r="BV221" s="94"/>
      <c r="BW221" s="85"/>
      <c r="BX221" s="85"/>
      <c r="BY221" s="85"/>
      <c r="BZ221" s="85"/>
      <c r="CA221" s="85"/>
      <c r="CB221" s="93">
        <f t="shared" si="2092"/>
        <v>0</v>
      </c>
      <c r="CC221" s="85"/>
      <c r="CD221" s="85"/>
      <c r="CE221" s="85"/>
      <c r="CF221" s="85">
        <f t="shared" si="2093"/>
        <v>0</v>
      </c>
      <c r="CG221" s="85">
        <f t="shared" si="2094"/>
        <v>0</v>
      </c>
      <c r="CH221" s="45" t="s">
        <v>219</v>
      </c>
      <c r="CI221" s="45" t="s">
        <v>219</v>
      </c>
      <c r="CJ221" s="96">
        <v>0</v>
      </c>
      <c r="CK221" s="96">
        <v>0</v>
      </c>
      <c r="CL221" s="96">
        <f t="shared" si="2097"/>
        <v>0</v>
      </c>
      <c r="CM221" s="93">
        <f t="shared" si="2098"/>
        <v>0</v>
      </c>
      <c r="CN221" s="93">
        <f t="shared" si="2099"/>
        <v>0</v>
      </c>
      <c r="CO221" s="94"/>
      <c r="CP221" s="85"/>
      <c r="CQ221" s="85"/>
      <c r="CR221" s="85"/>
      <c r="CS221" s="85"/>
      <c r="CT221" s="85"/>
      <c r="CU221" s="93">
        <f t="shared" si="2100"/>
        <v>0</v>
      </c>
      <c r="CV221" s="85"/>
      <c r="CW221" s="85"/>
      <c r="CX221" s="85"/>
      <c r="CY221" s="85">
        <f t="shared" si="2101"/>
        <v>0</v>
      </c>
      <c r="CZ221" s="85">
        <f t="shared" si="2102"/>
        <v>0</v>
      </c>
      <c r="DA221" s="45" t="s">
        <v>219</v>
      </c>
      <c r="DB221" s="45" t="s">
        <v>219</v>
      </c>
      <c r="DC221" s="96">
        <v>0</v>
      </c>
      <c r="DD221" s="96">
        <v>0</v>
      </c>
      <c r="DE221" s="96">
        <f t="shared" si="2105"/>
        <v>0</v>
      </c>
      <c r="DF221" s="93">
        <f t="shared" si="2106"/>
        <v>0</v>
      </c>
      <c r="DG221" s="93">
        <f t="shared" si="2107"/>
        <v>0</v>
      </c>
      <c r="DH221" s="94"/>
      <c r="DI221" s="85"/>
      <c r="DJ221" s="85"/>
      <c r="DK221" s="85"/>
      <c r="DL221" s="85"/>
      <c r="DM221" s="85"/>
      <c r="DN221" s="93">
        <f t="shared" si="2108"/>
        <v>0</v>
      </c>
      <c r="DO221" s="85"/>
      <c r="DP221" s="85"/>
      <c r="DQ221" s="85"/>
      <c r="DR221" s="85">
        <f t="shared" si="2109"/>
        <v>0</v>
      </c>
      <c r="DS221" s="85">
        <f t="shared" si="2110"/>
        <v>0</v>
      </c>
      <c r="DT221" s="45" t="s">
        <v>219</v>
      </c>
      <c r="DU221" s="45" t="s">
        <v>219</v>
      </c>
      <c r="DV221" s="96">
        <v>0</v>
      </c>
      <c r="DW221" s="96">
        <v>0</v>
      </c>
      <c r="DX221" s="96">
        <f t="shared" si="2113"/>
        <v>0</v>
      </c>
      <c r="DY221" s="93">
        <f t="shared" si="2114"/>
        <v>0</v>
      </c>
      <c r="DZ221" s="93">
        <f t="shared" si="2115"/>
        <v>0</v>
      </c>
      <c r="EA221" s="94"/>
      <c r="EB221" s="85"/>
      <c r="EC221" s="85"/>
      <c r="ED221" s="85"/>
      <c r="EE221" s="85"/>
      <c r="EF221" s="85"/>
      <c r="EG221" s="93">
        <f t="shared" si="2116"/>
        <v>0</v>
      </c>
      <c r="EH221" s="85"/>
      <c r="EI221" s="85"/>
      <c r="EJ221" s="85"/>
      <c r="EK221" s="85">
        <f t="shared" si="2117"/>
        <v>0</v>
      </c>
      <c r="EL221" s="85">
        <f t="shared" si="2118"/>
        <v>0</v>
      </c>
      <c r="EM221" s="45" t="s">
        <v>219</v>
      </c>
      <c r="EN221" s="45" t="s">
        <v>219</v>
      </c>
      <c r="EO221" s="96">
        <v>0</v>
      </c>
      <c r="EP221" s="96">
        <v>0</v>
      </c>
      <c r="EQ221" s="96">
        <f t="shared" si="2121"/>
        <v>0</v>
      </c>
    </row>
    <row r="222" spans="1:147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2">
        <v>3141</v>
      </c>
      <c r="F222" s="2" t="s">
        <v>20</v>
      </c>
      <c r="G222" s="7" t="s">
        <v>95</v>
      </c>
      <c r="H222" s="40">
        <f t="shared" si="2060"/>
        <v>0</v>
      </c>
      <c r="I222" s="40">
        <f t="shared" si="2061"/>
        <v>0</v>
      </c>
      <c r="J222" s="5"/>
      <c r="K222" s="9"/>
      <c r="L222" s="9"/>
      <c r="M222" s="9"/>
      <c r="N222" s="9"/>
      <c r="O222" s="9"/>
      <c r="P222" s="40">
        <f t="shared" si="2062"/>
        <v>0</v>
      </c>
      <c r="Q222" s="9"/>
      <c r="R222" s="9"/>
      <c r="S222" s="9"/>
      <c r="T222" s="68">
        <f t="shared" si="2063"/>
        <v>0</v>
      </c>
      <c r="U222" s="68">
        <f t="shared" si="2064"/>
        <v>0</v>
      </c>
      <c r="V222" s="9">
        <f t="shared" si="2065"/>
        <v>0</v>
      </c>
      <c r="W222" s="9">
        <f t="shared" si="2065"/>
        <v>0</v>
      </c>
      <c r="X222" s="45" t="s">
        <v>219</v>
      </c>
      <c r="Y222" s="9">
        <v>25931</v>
      </c>
      <c r="Z222" s="73">
        <f t="shared" si="2066"/>
        <v>0</v>
      </c>
      <c r="AA222" s="73">
        <f t="shared" si="2067"/>
        <v>0</v>
      </c>
      <c r="AB222" s="73">
        <f t="shared" si="2068"/>
        <v>0</v>
      </c>
      <c r="AC222" s="73">
        <f t="shared" si="2069"/>
        <v>0</v>
      </c>
      <c r="AD222" s="73">
        <f t="shared" si="2070"/>
        <v>0</v>
      </c>
      <c r="AE222" s="46">
        <f t="shared" si="2071"/>
        <v>0</v>
      </c>
      <c r="AF222" s="40">
        <f t="shared" si="2072"/>
        <v>0</v>
      </c>
      <c r="AG222" s="40">
        <f t="shared" si="2073"/>
        <v>0</v>
      </c>
      <c r="AH222" s="5"/>
      <c r="AI222" s="9"/>
      <c r="AJ222" s="9"/>
      <c r="AK222" s="9"/>
      <c r="AL222" s="9"/>
      <c r="AM222" s="9"/>
      <c r="AN222" s="40">
        <f t="shared" si="2074"/>
        <v>0</v>
      </c>
      <c r="AO222" s="9"/>
      <c r="AP222" s="9"/>
      <c r="AQ222" s="9"/>
      <c r="AR222" s="85">
        <f t="shared" si="2075"/>
        <v>0</v>
      </c>
      <c r="AS222" s="85">
        <f t="shared" si="2076"/>
        <v>0</v>
      </c>
      <c r="AT222" s="45" t="s">
        <v>219</v>
      </c>
      <c r="AU222" s="9"/>
      <c r="AV222" s="90">
        <v>0</v>
      </c>
      <c r="AW222" s="90" t="e">
        <f t="shared" si="2078"/>
        <v>#DIV/0!</v>
      </c>
      <c r="AX222" s="90" t="e">
        <f t="shared" si="2079"/>
        <v>#DIV/0!</v>
      </c>
      <c r="AY222" s="92">
        <f t="shared" si="2080"/>
        <v>0</v>
      </c>
      <c r="AZ222" s="92">
        <f t="shared" si="2081"/>
        <v>0</v>
      </c>
      <c r="BA222" s="93">
        <f t="shared" si="2082"/>
        <v>0</v>
      </c>
      <c r="BB222" s="93">
        <f t="shared" si="2083"/>
        <v>0</v>
      </c>
      <c r="BC222" s="94"/>
      <c r="BD222" s="85"/>
      <c r="BE222" s="85"/>
      <c r="BF222" s="85"/>
      <c r="BG222" s="85"/>
      <c r="BH222" s="85"/>
      <c r="BI222" s="93">
        <f t="shared" si="2084"/>
        <v>0</v>
      </c>
      <c r="BJ222" s="85"/>
      <c r="BK222" s="85"/>
      <c r="BL222" s="85"/>
      <c r="BM222" s="85">
        <f t="shared" si="2085"/>
        <v>0</v>
      </c>
      <c r="BN222" s="85">
        <f t="shared" si="2086"/>
        <v>0</v>
      </c>
      <c r="BO222" s="45" t="s">
        <v>219</v>
      </c>
      <c r="BP222" s="9"/>
      <c r="BQ222" s="90">
        <v>0</v>
      </c>
      <c r="BR222" s="90" t="e">
        <f t="shared" si="2088"/>
        <v>#DIV/0!</v>
      </c>
      <c r="BS222" s="90" t="e">
        <f t="shared" si="2089"/>
        <v>#DIV/0!</v>
      </c>
      <c r="BT222" s="93">
        <f t="shared" si="2090"/>
        <v>0</v>
      </c>
      <c r="BU222" s="93">
        <f t="shared" si="2091"/>
        <v>0</v>
      </c>
      <c r="BV222" s="94"/>
      <c r="BW222" s="85"/>
      <c r="BX222" s="85"/>
      <c r="BY222" s="85"/>
      <c r="BZ222" s="85"/>
      <c r="CA222" s="85"/>
      <c r="CB222" s="93">
        <f t="shared" si="2092"/>
        <v>0</v>
      </c>
      <c r="CC222" s="85"/>
      <c r="CD222" s="85"/>
      <c r="CE222" s="85"/>
      <c r="CF222" s="85">
        <f t="shared" si="2093"/>
        <v>0</v>
      </c>
      <c r="CG222" s="85">
        <f t="shared" si="2094"/>
        <v>0</v>
      </c>
      <c r="CH222" s="45" t="s">
        <v>219</v>
      </c>
      <c r="CI222" s="9"/>
      <c r="CJ222" s="96">
        <v>0</v>
      </c>
      <c r="CK222" s="96" t="e">
        <f t="shared" si="2096"/>
        <v>#DIV/0!</v>
      </c>
      <c r="CL222" s="96" t="e">
        <f t="shared" si="2097"/>
        <v>#DIV/0!</v>
      </c>
      <c r="CM222" s="93">
        <f t="shared" si="2098"/>
        <v>0</v>
      </c>
      <c r="CN222" s="93">
        <f t="shared" si="2099"/>
        <v>0</v>
      </c>
      <c r="CO222" s="94"/>
      <c r="CP222" s="85"/>
      <c r="CQ222" s="85"/>
      <c r="CR222" s="85"/>
      <c r="CS222" s="85"/>
      <c r="CT222" s="85"/>
      <c r="CU222" s="93">
        <f t="shared" si="2100"/>
        <v>0</v>
      </c>
      <c r="CV222" s="85"/>
      <c r="CW222" s="85"/>
      <c r="CX222" s="85"/>
      <c r="CY222" s="85">
        <f t="shared" si="2101"/>
        <v>0</v>
      </c>
      <c r="CZ222" s="85">
        <f t="shared" si="2102"/>
        <v>0</v>
      </c>
      <c r="DA222" s="45" t="s">
        <v>219</v>
      </c>
      <c r="DB222" s="9">
        <v>26460</v>
      </c>
      <c r="DC222" s="96">
        <v>0</v>
      </c>
      <c r="DD222" s="96">
        <f t="shared" ref="DD222" si="2122">ROUND(((CW222-CD222)/DB222/10),2)*-1</f>
        <v>0</v>
      </c>
      <c r="DE222" s="96">
        <f t="shared" si="2105"/>
        <v>0</v>
      </c>
      <c r="DF222" s="93">
        <f t="shared" si="2106"/>
        <v>0</v>
      </c>
      <c r="DG222" s="93">
        <f t="shared" si="2107"/>
        <v>0</v>
      </c>
      <c r="DH222" s="94"/>
      <c r="DI222" s="85"/>
      <c r="DJ222" s="85"/>
      <c r="DK222" s="85"/>
      <c r="DL222" s="85"/>
      <c r="DM222" s="85"/>
      <c r="DN222" s="93">
        <f t="shared" si="2108"/>
        <v>0</v>
      </c>
      <c r="DO222" s="85"/>
      <c r="DP222" s="85"/>
      <c r="DQ222" s="85"/>
      <c r="DR222" s="85">
        <f t="shared" si="2109"/>
        <v>0</v>
      </c>
      <c r="DS222" s="85">
        <f t="shared" si="2110"/>
        <v>0</v>
      </c>
      <c r="DT222" s="45" t="s">
        <v>219</v>
      </c>
      <c r="DU222" s="9"/>
      <c r="DV222" s="96">
        <v>0</v>
      </c>
      <c r="DW222" s="96" t="e">
        <f t="shared" ref="DW222" si="2123">ROUND(((DP222-CW222)/DU222/10),2)*-1</f>
        <v>#DIV/0!</v>
      </c>
      <c r="DX222" s="96" t="e">
        <f t="shared" si="2113"/>
        <v>#DIV/0!</v>
      </c>
      <c r="DY222" s="93">
        <f t="shared" si="2114"/>
        <v>0</v>
      </c>
      <c r="DZ222" s="93">
        <f t="shared" si="2115"/>
        <v>0</v>
      </c>
      <c r="EA222" s="94"/>
      <c r="EB222" s="85"/>
      <c r="EC222" s="85"/>
      <c r="ED222" s="85"/>
      <c r="EE222" s="85"/>
      <c r="EF222" s="85"/>
      <c r="EG222" s="93">
        <f t="shared" si="2116"/>
        <v>0</v>
      </c>
      <c r="EH222" s="85"/>
      <c r="EI222" s="85"/>
      <c r="EJ222" s="85"/>
      <c r="EK222" s="85">
        <f t="shared" si="2117"/>
        <v>0</v>
      </c>
      <c r="EL222" s="85">
        <f t="shared" si="2118"/>
        <v>0</v>
      </c>
      <c r="EM222" s="45" t="s">
        <v>219</v>
      </c>
      <c r="EN222" s="9"/>
      <c r="EO222" s="96">
        <v>0</v>
      </c>
      <c r="EP222" s="96" t="e">
        <f t="shared" ref="EP222" si="2124">ROUND(((EI222-DP222)/EN222/10),2)*-1</f>
        <v>#DIV/0!</v>
      </c>
      <c r="EQ222" s="96" t="e">
        <f t="shared" si="2121"/>
        <v>#DIV/0!</v>
      </c>
    </row>
    <row r="223" spans="1:147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3143</v>
      </c>
      <c r="F223" s="2" t="s">
        <v>54</v>
      </c>
      <c r="G223" s="2" t="s">
        <v>19</v>
      </c>
      <c r="H223" s="40">
        <f t="shared" si="2060"/>
        <v>0</v>
      </c>
      <c r="I223" s="40">
        <f t="shared" si="2061"/>
        <v>0</v>
      </c>
      <c r="J223" s="5"/>
      <c r="K223" s="9"/>
      <c r="L223" s="9"/>
      <c r="M223" s="9"/>
      <c r="N223" s="9"/>
      <c r="O223" s="9"/>
      <c r="P223" s="40">
        <f t="shared" si="2062"/>
        <v>0</v>
      </c>
      <c r="Q223" s="9"/>
      <c r="R223" s="9"/>
      <c r="S223" s="9"/>
      <c r="T223" s="68">
        <f t="shared" si="2063"/>
        <v>0</v>
      </c>
      <c r="U223" s="68">
        <f t="shared" si="2064"/>
        <v>0</v>
      </c>
      <c r="V223" s="9">
        <f t="shared" si="2065"/>
        <v>0</v>
      </c>
      <c r="W223" s="9">
        <f t="shared" si="2065"/>
        <v>0</v>
      </c>
      <c r="X223" s="9">
        <v>39730</v>
      </c>
      <c r="Y223" s="45" t="s">
        <v>219</v>
      </c>
      <c r="Z223" s="73">
        <f t="shared" si="2066"/>
        <v>0</v>
      </c>
      <c r="AA223" s="73">
        <f t="shared" si="2067"/>
        <v>0</v>
      </c>
      <c r="AB223" s="73">
        <f t="shared" si="2068"/>
        <v>0</v>
      </c>
      <c r="AC223" s="73">
        <f t="shared" si="2069"/>
        <v>0</v>
      </c>
      <c r="AD223" s="73">
        <f t="shared" si="2070"/>
        <v>0</v>
      </c>
      <c r="AE223" s="46">
        <f t="shared" si="2071"/>
        <v>0</v>
      </c>
      <c r="AF223" s="40">
        <f t="shared" si="2072"/>
        <v>0</v>
      </c>
      <c r="AG223" s="40">
        <f t="shared" si="2073"/>
        <v>0</v>
      </c>
      <c r="AH223" s="5"/>
      <c r="AI223" s="9"/>
      <c r="AJ223" s="9"/>
      <c r="AK223" s="9"/>
      <c r="AL223" s="9"/>
      <c r="AM223" s="9"/>
      <c r="AN223" s="40">
        <f t="shared" si="2074"/>
        <v>0</v>
      </c>
      <c r="AO223" s="9"/>
      <c r="AP223" s="9"/>
      <c r="AQ223" s="9"/>
      <c r="AR223" s="85">
        <f t="shared" si="2075"/>
        <v>0</v>
      </c>
      <c r="AS223" s="85">
        <f t="shared" si="2076"/>
        <v>0</v>
      </c>
      <c r="AT223" s="9"/>
      <c r="AU223" s="45" t="s">
        <v>219</v>
      </c>
      <c r="AV223" s="90" t="e">
        <f t="shared" si="2077"/>
        <v>#DIV/0!</v>
      </c>
      <c r="AW223" s="90">
        <v>0</v>
      </c>
      <c r="AX223" s="90" t="e">
        <f t="shared" si="2079"/>
        <v>#DIV/0!</v>
      </c>
      <c r="AY223" s="92">
        <f t="shared" si="2080"/>
        <v>0</v>
      </c>
      <c r="AZ223" s="92">
        <f t="shared" si="2081"/>
        <v>0</v>
      </c>
      <c r="BA223" s="93">
        <f t="shared" si="2082"/>
        <v>0</v>
      </c>
      <c r="BB223" s="93">
        <f t="shared" si="2083"/>
        <v>0</v>
      </c>
      <c r="BC223" s="94"/>
      <c r="BD223" s="85"/>
      <c r="BE223" s="85"/>
      <c r="BF223" s="85"/>
      <c r="BG223" s="85"/>
      <c r="BH223" s="85"/>
      <c r="BI223" s="93">
        <f t="shared" si="2084"/>
        <v>0</v>
      </c>
      <c r="BJ223" s="85"/>
      <c r="BK223" s="85"/>
      <c r="BL223" s="85"/>
      <c r="BM223" s="85">
        <f t="shared" si="2085"/>
        <v>0</v>
      </c>
      <c r="BN223" s="85">
        <f t="shared" si="2086"/>
        <v>0</v>
      </c>
      <c r="BO223" s="9"/>
      <c r="BP223" s="45" t="s">
        <v>219</v>
      </c>
      <c r="BQ223" s="90" t="e">
        <f t="shared" si="2087"/>
        <v>#DIV/0!</v>
      </c>
      <c r="BR223" s="90">
        <v>0</v>
      </c>
      <c r="BS223" s="90" t="e">
        <f t="shared" si="2089"/>
        <v>#DIV/0!</v>
      </c>
      <c r="BT223" s="93">
        <f t="shared" si="2090"/>
        <v>0</v>
      </c>
      <c r="BU223" s="93">
        <f t="shared" si="2091"/>
        <v>0</v>
      </c>
      <c r="BV223" s="94"/>
      <c r="BW223" s="85"/>
      <c r="BX223" s="85"/>
      <c r="BY223" s="85"/>
      <c r="BZ223" s="85"/>
      <c r="CA223" s="85"/>
      <c r="CB223" s="93">
        <f t="shared" si="2092"/>
        <v>0</v>
      </c>
      <c r="CC223" s="85"/>
      <c r="CD223" s="85"/>
      <c r="CE223" s="85"/>
      <c r="CF223" s="85">
        <f t="shared" si="2093"/>
        <v>0</v>
      </c>
      <c r="CG223" s="85">
        <f t="shared" si="2094"/>
        <v>0</v>
      </c>
      <c r="CH223" s="9"/>
      <c r="CI223" s="45" t="s">
        <v>219</v>
      </c>
      <c r="CJ223" s="96" t="e">
        <f t="shared" si="2095"/>
        <v>#DIV/0!</v>
      </c>
      <c r="CK223" s="96">
        <v>0</v>
      </c>
      <c r="CL223" s="96" t="e">
        <f t="shared" si="2097"/>
        <v>#DIV/0!</v>
      </c>
      <c r="CM223" s="93">
        <f t="shared" si="2098"/>
        <v>0</v>
      </c>
      <c r="CN223" s="93">
        <f t="shared" si="2099"/>
        <v>0</v>
      </c>
      <c r="CO223" s="94"/>
      <c r="CP223" s="85"/>
      <c r="CQ223" s="85"/>
      <c r="CR223" s="85"/>
      <c r="CS223" s="85"/>
      <c r="CT223" s="85"/>
      <c r="CU223" s="93">
        <f t="shared" si="2100"/>
        <v>0</v>
      </c>
      <c r="CV223" s="85"/>
      <c r="CW223" s="85"/>
      <c r="CX223" s="85"/>
      <c r="CY223" s="85">
        <f t="shared" si="2101"/>
        <v>0</v>
      </c>
      <c r="CZ223" s="85">
        <f t="shared" si="2102"/>
        <v>0</v>
      </c>
      <c r="DA223" s="9">
        <v>40555</v>
      </c>
      <c r="DB223" s="45" t="s">
        <v>219</v>
      </c>
      <c r="DC223" s="96">
        <f t="shared" ref="DC223" si="2125">ROUND(((CR223+CS223)-(BY223+BZ223))/DA223/10,2)*-1</f>
        <v>0</v>
      </c>
      <c r="DD223" s="96">
        <v>0</v>
      </c>
      <c r="DE223" s="96">
        <f t="shared" si="2105"/>
        <v>0</v>
      </c>
      <c r="DF223" s="93">
        <f t="shared" si="2106"/>
        <v>0</v>
      </c>
      <c r="DG223" s="93">
        <f t="shared" si="2107"/>
        <v>0</v>
      </c>
      <c r="DH223" s="94"/>
      <c r="DI223" s="85"/>
      <c r="DJ223" s="85"/>
      <c r="DK223" s="85"/>
      <c r="DL223" s="85"/>
      <c r="DM223" s="85"/>
      <c r="DN223" s="93">
        <f t="shared" si="2108"/>
        <v>0</v>
      </c>
      <c r="DO223" s="85"/>
      <c r="DP223" s="85"/>
      <c r="DQ223" s="85"/>
      <c r="DR223" s="85">
        <f t="shared" si="2109"/>
        <v>0</v>
      </c>
      <c r="DS223" s="85">
        <f t="shared" si="2110"/>
        <v>0</v>
      </c>
      <c r="DT223" s="9"/>
      <c r="DU223" s="45" t="s">
        <v>219</v>
      </c>
      <c r="DV223" s="96" t="e">
        <f t="shared" ref="DV223" si="2126">ROUND(((DK223+DL223)-(CR223+CS223))/DT223/10,2)*-1</f>
        <v>#DIV/0!</v>
      </c>
      <c r="DW223" s="96">
        <v>0</v>
      </c>
      <c r="DX223" s="96" t="e">
        <f t="shared" si="2113"/>
        <v>#DIV/0!</v>
      </c>
      <c r="DY223" s="93">
        <f t="shared" si="2114"/>
        <v>0</v>
      </c>
      <c r="DZ223" s="93">
        <f t="shared" si="2115"/>
        <v>0</v>
      </c>
      <c r="EA223" s="94"/>
      <c r="EB223" s="85"/>
      <c r="EC223" s="85"/>
      <c r="ED223" s="85"/>
      <c r="EE223" s="85"/>
      <c r="EF223" s="85"/>
      <c r="EG223" s="93">
        <f t="shared" si="2116"/>
        <v>0</v>
      </c>
      <c r="EH223" s="85"/>
      <c r="EI223" s="85"/>
      <c r="EJ223" s="85"/>
      <c r="EK223" s="85">
        <f t="shared" si="2117"/>
        <v>0</v>
      </c>
      <c r="EL223" s="85">
        <f t="shared" si="2118"/>
        <v>0</v>
      </c>
      <c r="EM223" s="9"/>
      <c r="EN223" s="45" t="s">
        <v>219</v>
      </c>
      <c r="EO223" s="96" t="e">
        <f t="shared" ref="EO223" si="2127">ROUND(((ED223+EE223)-(DK223+DL223))/EM223/10,2)*-1</f>
        <v>#DIV/0!</v>
      </c>
      <c r="EP223" s="96">
        <v>0</v>
      </c>
      <c r="EQ223" s="96" t="e">
        <f t="shared" si="2121"/>
        <v>#DIV/0!</v>
      </c>
    </row>
    <row r="224" spans="1:147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94</v>
      </c>
      <c r="G224" s="7" t="s">
        <v>95</v>
      </c>
      <c r="H224" s="40">
        <f t="shared" si="2060"/>
        <v>0</v>
      </c>
      <c r="I224" s="40">
        <f t="shared" si="2061"/>
        <v>0</v>
      </c>
      <c r="J224" s="5"/>
      <c r="K224" s="9"/>
      <c r="L224" s="9"/>
      <c r="M224" s="9"/>
      <c r="N224" s="9"/>
      <c r="O224" s="9"/>
      <c r="P224" s="40">
        <f t="shared" si="2062"/>
        <v>0</v>
      </c>
      <c r="Q224" s="9"/>
      <c r="R224" s="9"/>
      <c r="S224" s="9"/>
      <c r="T224" s="68">
        <f t="shared" si="2063"/>
        <v>0</v>
      </c>
      <c r="U224" s="68">
        <f t="shared" si="2064"/>
        <v>0</v>
      </c>
      <c r="V224" s="9">
        <f t="shared" si="2065"/>
        <v>0</v>
      </c>
      <c r="W224" s="9">
        <f t="shared" si="2065"/>
        <v>0</v>
      </c>
      <c r="X224" s="45" t="s">
        <v>219</v>
      </c>
      <c r="Y224" s="9">
        <v>20956</v>
      </c>
      <c r="Z224" s="73">
        <f t="shared" si="2066"/>
        <v>0</v>
      </c>
      <c r="AA224" s="73">
        <f t="shared" si="2067"/>
        <v>0</v>
      </c>
      <c r="AB224" s="73">
        <f t="shared" si="2068"/>
        <v>0</v>
      </c>
      <c r="AC224" s="73">
        <f t="shared" si="2069"/>
        <v>0</v>
      </c>
      <c r="AD224" s="73">
        <f t="shared" si="2070"/>
        <v>0</v>
      </c>
      <c r="AE224" s="46">
        <f t="shared" si="2071"/>
        <v>0</v>
      </c>
      <c r="AF224" s="40">
        <f t="shared" si="2072"/>
        <v>0</v>
      </c>
      <c r="AG224" s="40">
        <f t="shared" si="2073"/>
        <v>0</v>
      </c>
      <c r="AH224" s="5"/>
      <c r="AI224" s="9"/>
      <c r="AJ224" s="9"/>
      <c r="AK224" s="9"/>
      <c r="AL224" s="9"/>
      <c r="AM224" s="9"/>
      <c r="AN224" s="40">
        <f t="shared" si="2074"/>
        <v>0</v>
      </c>
      <c r="AO224" s="9"/>
      <c r="AP224" s="9"/>
      <c r="AQ224" s="9"/>
      <c r="AR224" s="85">
        <f t="shared" si="2075"/>
        <v>0</v>
      </c>
      <c r="AS224" s="85">
        <f t="shared" si="2076"/>
        <v>0</v>
      </c>
      <c r="AT224" s="45" t="s">
        <v>219</v>
      </c>
      <c r="AU224" s="9"/>
      <c r="AV224" s="90">
        <v>0</v>
      </c>
      <c r="AW224" s="90" t="e">
        <f t="shared" si="2078"/>
        <v>#DIV/0!</v>
      </c>
      <c r="AX224" s="90" t="e">
        <f t="shared" si="2079"/>
        <v>#DIV/0!</v>
      </c>
      <c r="AY224" s="92">
        <f t="shared" si="2080"/>
        <v>0</v>
      </c>
      <c r="AZ224" s="92">
        <f t="shared" si="2081"/>
        <v>0</v>
      </c>
      <c r="BA224" s="93">
        <f t="shared" si="2082"/>
        <v>0</v>
      </c>
      <c r="BB224" s="93">
        <f t="shared" si="2083"/>
        <v>0</v>
      </c>
      <c r="BC224" s="94"/>
      <c r="BD224" s="85"/>
      <c r="BE224" s="85"/>
      <c r="BF224" s="85"/>
      <c r="BG224" s="85"/>
      <c r="BH224" s="85"/>
      <c r="BI224" s="93">
        <f t="shared" si="2084"/>
        <v>0</v>
      </c>
      <c r="BJ224" s="85"/>
      <c r="BK224" s="85"/>
      <c r="BL224" s="85"/>
      <c r="BM224" s="85">
        <f t="shared" si="2085"/>
        <v>0</v>
      </c>
      <c r="BN224" s="85">
        <f t="shared" si="2086"/>
        <v>0</v>
      </c>
      <c r="BO224" s="45" t="s">
        <v>219</v>
      </c>
      <c r="BP224" s="9"/>
      <c r="BQ224" s="90">
        <v>0</v>
      </c>
      <c r="BR224" s="90" t="e">
        <f t="shared" si="2088"/>
        <v>#DIV/0!</v>
      </c>
      <c r="BS224" s="90" t="e">
        <f t="shared" si="2089"/>
        <v>#DIV/0!</v>
      </c>
      <c r="BT224" s="93">
        <f t="shared" si="2090"/>
        <v>0</v>
      </c>
      <c r="BU224" s="93">
        <f t="shared" si="2091"/>
        <v>0</v>
      </c>
      <c r="BV224" s="94"/>
      <c r="BW224" s="85"/>
      <c r="BX224" s="85"/>
      <c r="BY224" s="85"/>
      <c r="BZ224" s="85"/>
      <c r="CA224" s="85"/>
      <c r="CB224" s="93">
        <f t="shared" si="2092"/>
        <v>0</v>
      </c>
      <c r="CC224" s="85"/>
      <c r="CD224" s="85"/>
      <c r="CE224" s="85"/>
      <c r="CF224" s="85">
        <f t="shared" si="2093"/>
        <v>0</v>
      </c>
      <c r="CG224" s="85">
        <f t="shared" si="2094"/>
        <v>0</v>
      </c>
      <c r="CH224" s="45" t="s">
        <v>219</v>
      </c>
      <c r="CI224" s="9"/>
      <c r="CJ224" s="96">
        <v>0</v>
      </c>
      <c r="CK224" s="96" t="e">
        <f t="shared" si="2096"/>
        <v>#DIV/0!</v>
      </c>
      <c r="CL224" s="96" t="e">
        <f t="shared" si="2097"/>
        <v>#DIV/0!</v>
      </c>
      <c r="CM224" s="93">
        <f t="shared" si="2098"/>
        <v>0</v>
      </c>
      <c r="CN224" s="93">
        <f t="shared" si="2099"/>
        <v>0</v>
      </c>
      <c r="CO224" s="94"/>
      <c r="CP224" s="85"/>
      <c r="CQ224" s="85"/>
      <c r="CR224" s="85"/>
      <c r="CS224" s="85"/>
      <c r="CT224" s="85"/>
      <c r="CU224" s="93">
        <f t="shared" si="2100"/>
        <v>0</v>
      </c>
      <c r="CV224" s="85"/>
      <c r="CW224" s="85"/>
      <c r="CX224" s="85"/>
      <c r="CY224" s="85">
        <f t="shared" si="2101"/>
        <v>0</v>
      </c>
      <c r="CZ224" s="85">
        <f t="shared" si="2102"/>
        <v>0</v>
      </c>
      <c r="DA224" s="45" t="s">
        <v>219</v>
      </c>
      <c r="DB224" s="9">
        <v>21384</v>
      </c>
      <c r="DC224" s="96">
        <v>0</v>
      </c>
      <c r="DD224" s="96">
        <f t="shared" ref="DD224" si="2128">ROUND(((CW224-CD224)/DB224/10),2)*-1</f>
        <v>0</v>
      </c>
      <c r="DE224" s="96">
        <f t="shared" si="2105"/>
        <v>0</v>
      </c>
      <c r="DF224" s="93">
        <f t="shared" si="2106"/>
        <v>0</v>
      </c>
      <c r="DG224" s="93">
        <f t="shared" si="2107"/>
        <v>0</v>
      </c>
      <c r="DH224" s="94"/>
      <c r="DI224" s="85"/>
      <c r="DJ224" s="85"/>
      <c r="DK224" s="85"/>
      <c r="DL224" s="85"/>
      <c r="DM224" s="85"/>
      <c r="DN224" s="93">
        <f t="shared" si="2108"/>
        <v>0</v>
      </c>
      <c r="DO224" s="85"/>
      <c r="DP224" s="85"/>
      <c r="DQ224" s="85"/>
      <c r="DR224" s="85">
        <f t="shared" si="2109"/>
        <v>0</v>
      </c>
      <c r="DS224" s="85">
        <f t="shared" si="2110"/>
        <v>0</v>
      </c>
      <c r="DT224" s="45" t="s">
        <v>219</v>
      </c>
      <c r="DU224" s="9"/>
      <c r="DV224" s="96">
        <v>0</v>
      </c>
      <c r="DW224" s="96" t="e">
        <f t="shared" ref="DW224" si="2129">ROUND(((DP224-CW224)/DU224/10),2)*-1</f>
        <v>#DIV/0!</v>
      </c>
      <c r="DX224" s="96" t="e">
        <f t="shared" si="2113"/>
        <v>#DIV/0!</v>
      </c>
      <c r="DY224" s="93">
        <f t="shared" si="2114"/>
        <v>0</v>
      </c>
      <c r="DZ224" s="93">
        <f t="shared" si="2115"/>
        <v>0</v>
      </c>
      <c r="EA224" s="94"/>
      <c r="EB224" s="85"/>
      <c r="EC224" s="85"/>
      <c r="ED224" s="85"/>
      <c r="EE224" s="85"/>
      <c r="EF224" s="85"/>
      <c r="EG224" s="93">
        <f t="shared" si="2116"/>
        <v>0</v>
      </c>
      <c r="EH224" s="85"/>
      <c r="EI224" s="85"/>
      <c r="EJ224" s="85"/>
      <c r="EK224" s="85">
        <f t="shared" si="2117"/>
        <v>0</v>
      </c>
      <c r="EL224" s="85">
        <f t="shared" si="2118"/>
        <v>0</v>
      </c>
      <c r="EM224" s="45" t="s">
        <v>219</v>
      </c>
      <c r="EN224" s="9"/>
      <c r="EO224" s="96">
        <v>0</v>
      </c>
      <c r="EP224" s="96" t="e">
        <f t="shared" ref="EP224" si="2130">ROUND(((EI224-DP224)/EN224/10),2)*-1</f>
        <v>#DIV/0!</v>
      </c>
      <c r="EQ224" s="96" t="e">
        <f t="shared" si="2121"/>
        <v>#DIV/0!</v>
      </c>
    </row>
    <row r="225" spans="1:147" x14ac:dyDescent="0.25">
      <c r="A225" s="29"/>
      <c r="B225" s="30"/>
      <c r="C225" s="31"/>
      <c r="D225" s="32" t="s">
        <v>185</v>
      </c>
      <c r="E225" s="30"/>
      <c r="F225" s="30"/>
      <c r="G225" s="31"/>
      <c r="H225" s="33">
        <f t="shared" ref="H225:AE225" si="2131">SUBTOTAL(9,H218:H224)</f>
        <v>0</v>
      </c>
      <c r="I225" s="33">
        <f t="shared" si="2131"/>
        <v>0</v>
      </c>
      <c r="J225" s="33">
        <f t="shared" si="2131"/>
        <v>0</v>
      </c>
      <c r="K225" s="33">
        <f t="shared" si="2131"/>
        <v>0</v>
      </c>
      <c r="L225" s="33">
        <f t="shared" si="2131"/>
        <v>0</v>
      </c>
      <c r="M225" s="33">
        <f t="shared" si="2131"/>
        <v>0</v>
      </c>
      <c r="N225" s="33">
        <f t="shared" si="2131"/>
        <v>0</v>
      </c>
      <c r="O225" s="33">
        <f t="shared" si="2131"/>
        <v>0</v>
      </c>
      <c r="P225" s="33">
        <f t="shared" si="2131"/>
        <v>0</v>
      </c>
      <c r="Q225" s="33">
        <f t="shared" si="2131"/>
        <v>0</v>
      </c>
      <c r="R225" s="33">
        <f t="shared" si="2131"/>
        <v>0</v>
      </c>
      <c r="S225" s="33">
        <f t="shared" si="2131"/>
        <v>0</v>
      </c>
      <c r="T225" s="33">
        <f t="shared" si="2131"/>
        <v>0</v>
      </c>
      <c r="U225" s="33">
        <f t="shared" si="2131"/>
        <v>0</v>
      </c>
      <c r="V225" s="33">
        <f t="shared" si="2131"/>
        <v>0</v>
      </c>
      <c r="W225" s="33">
        <f t="shared" si="2131"/>
        <v>0</v>
      </c>
      <c r="X225" s="33">
        <f t="shared" si="2131"/>
        <v>171405</v>
      </c>
      <c r="Y225" s="33">
        <f t="shared" si="2131"/>
        <v>122977</v>
      </c>
      <c r="Z225" s="47">
        <f t="shared" si="2131"/>
        <v>0</v>
      </c>
      <c r="AA225" s="47">
        <f t="shared" si="2131"/>
        <v>0</v>
      </c>
      <c r="AB225" s="47">
        <f t="shared" si="2131"/>
        <v>0</v>
      </c>
      <c r="AC225" s="47">
        <f t="shared" si="2131"/>
        <v>0</v>
      </c>
      <c r="AD225" s="47">
        <f t="shared" si="2131"/>
        <v>0</v>
      </c>
      <c r="AE225" s="47">
        <f t="shared" si="2131"/>
        <v>0</v>
      </c>
      <c r="AF225" s="33">
        <f t="shared" ref="AF225:AX225" si="2132">SUBTOTAL(9,AF218:AF224)</f>
        <v>0</v>
      </c>
      <c r="AG225" s="33">
        <f t="shared" si="2132"/>
        <v>0</v>
      </c>
      <c r="AH225" s="33">
        <f t="shared" si="2132"/>
        <v>0</v>
      </c>
      <c r="AI225" s="33">
        <f t="shared" si="2132"/>
        <v>0</v>
      </c>
      <c r="AJ225" s="33">
        <f t="shared" si="2132"/>
        <v>0</v>
      </c>
      <c r="AK225" s="33">
        <f t="shared" si="2132"/>
        <v>0</v>
      </c>
      <c r="AL225" s="33">
        <f t="shared" si="2132"/>
        <v>0</v>
      </c>
      <c r="AM225" s="33">
        <f t="shared" si="2132"/>
        <v>0</v>
      </c>
      <c r="AN225" s="33">
        <f t="shared" si="2132"/>
        <v>0</v>
      </c>
      <c r="AO225" s="33">
        <f t="shared" si="2132"/>
        <v>0</v>
      </c>
      <c r="AP225" s="33">
        <f t="shared" si="2132"/>
        <v>0</v>
      </c>
      <c r="AQ225" s="33">
        <f t="shared" si="2132"/>
        <v>0</v>
      </c>
      <c r="AR225" s="33">
        <f t="shared" si="2132"/>
        <v>0</v>
      </c>
      <c r="AS225" s="33">
        <f t="shared" si="2132"/>
        <v>0</v>
      </c>
      <c r="AT225" s="33">
        <f t="shared" si="2132"/>
        <v>0</v>
      </c>
      <c r="AU225" s="33">
        <f t="shared" si="2132"/>
        <v>0</v>
      </c>
      <c r="AV225" s="47" t="e">
        <f t="shared" si="2132"/>
        <v>#DIV/0!</v>
      </c>
      <c r="AW225" s="47" t="e">
        <f t="shared" si="2132"/>
        <v>#DIV/0!</v>
      </c>
      <c r="AX225" s="47" t="e">
        <f t="shared" si="2132"/>
        <v>#DIV/0!</v>
      </c>
      <c r="AY225"/>
      <c r="AZ225"/>
      <c r="BA225" s="33">
        <f t="shared" ref="BA225:BS225" si="2133">SUBTOTAL(9,BA218:BA224)</f>
        <v>0</v>
      </c>
      <c r="BB225" s="33">
        <f t="shared" si="2133"/>
        <v>0</v>
      </c>
      <c r="BC225" s="33">
        <f t="shared" si="2133"/>
        <v>0</v>
      </c>
      <c r="BD225" s="33">
        <f t="shared" si="2133"/>
        <v>0</v>
      </c>
      <c r="BE225" s="33">
        <f t="shared" si="2133"/>
        <v>0</v>
      </c>
      <c r="BF225" s="33">
        <f t="shared" si="2133"/>
        <v>0</v>
      </c>
      <c r="BG225" s="33">
        <f t="shared" si="2133"/>
        <v>0</v>
      </c>
      <c r="BH225" s="33">
        <f t="shared" si="2133"/>
        <v>0</v>
      </c>
      <c r="BI225" s="33">
        <f t="shared" si="2133"/>
        <v>0</v>
      </c>
      <c r="BJ225" s="33">
        <f t="shared" si="2133"/>
        <v>0</v>
      </c>
      <c r="BK225" s="33">
        <f t="shared" si="2133"/>
        <v>0</v>
      </c>
      <c r="BL225" s="33">
        <f t="shared" si="2133"/>
        <v>0</v>
      </c>
      <c r="BM225" s="33">
        <f t="shared" si="2133"/>
        <v>0</v>
      </c>
      <c r="BN225" s="33">
        <f t="shared" si="2133"/>
        <v>0</v>
      </c>
      <c r="BO225" s="33">
        <f t="shared" si="2133"/>
        <v>0</v>
      </c>
      <c r="BP225" s="33">
        <f t="shared" si="2133"/>
        <v>0</v>
      </c>
      <c r="BQ225" s="47" t="e">
        <f t="shared" si="2133"/>
        <v>#DIV/0!</v>
      </c>
      <c r="BR225" s="47" t="e">
        <f t="shared" si="2133"/>
        <v>#DIV/0!</v>
      </c>
      <c r="BS225" s="47" t="e">
        <f t="shared" si="2133"/>
        <v>#DIV/0!</v>
      </c>
      <c r="BT225" s="33">
        <f t="shared" ref="BT225:CL225" si="2134">SUBTOTAL(9,BT218:BT224)</f>
        <v>0</v>
      </c>
      <c r="BU225" s="33">
        <f t="shared" si="2134"/>
        <v>0</v>
      </c>
      <c r="BV225" s="33">
        <f t="shared" si="2134"/>
        <v>0</v>
      </c>
      <c r="BW225" s="33">
        <f t="shared" si="2134"/>
        <v>0</v>
      </c>
      <c r="BX225" s="33">
        <f t="shared" si="2134"/>
        <v>0</v>
      </c>
      <c r="BY225" s="33">
        <f t="shared" si="2134"/>
        <v>0</v>
      </c>
      <c r="BZ225" s="33">
        <f t="shared" si="2134"/>
        <v>0</v>
      </c>
      <c r="CA225" s="33">
        <f t="shared" si="2134"/>
        <v>0</v>
      </c>
      <c r="CB225" s="33">
        <f t="shared" si="2134"/>
        <v>0</v>
      </c>
      <c r="CC225" s="33">
        <f t="shared" si="2134"/>
        <v>0</v>
      </c>
      <c r="CD225" s="33">
        <f t="shared" si="2134"/>
        <v>0</v>
      </c>
      <c r="CE225" s="33">
        <f t="shared" si="2134"/>
        <v>0</v>
      </c>
      <c r="CF225" s="33">
        <f t="shared" si="2134"/>
        <v>0</v>
      </c>
      <c r="CG225" s="33">
        <f t="shared" si="2134"/>
        <v>0</v>
      </c>
      <c r="CH225" s="33">
        <f t="shared" si="2134"/>
        <v>0</v>
      </c>
      <c r="CI225" s="33">
        <f t="shared" si="2134"/>
        <v>0</v>
      </c>
      <c r="CJ225" s="60" t="e">
        <f t="shared" si="2134"/>
        <v>#DIV/0!</v>
      </c>
      <c r="CK225" s="60" t="e">
        <f t="shared" si="2134"/>
        <v>#DIV/0!</v>
      </c>
      <c r="CL225" s="60" t="e">
        <f t="shared" si="2134"/>
        <v>#DIV/0!</v>
      </c>
      <c r="CM225" s="33">
        <f t="shared" ref="CM225:DE225" si="2135">SUBTOTAL(9,CM218:CM224)</f>
        <v>0</v>
      </c>
      <c r="CN225" s="33">
        <f t="shared" si="2135"/>
        <v>0</v>
      </c>
      <c r="CO225" s="33">
        <f t="shared" si="2135"/>
        <v>0</v>
      </c>
      <c r="CP225" s="33">
        <f t="shared" si="2135"/>
        <v>0</v>
      </c>
      <c r="CQ225" s="33">
        <f t="shared" si="2135"/>
        <v>0</v>
      </c>
      <c r="CR225" s="33">
        <f t="shared" si="2135"/>
        <v>0</v>
      </c>
      <c r="CS225" s="33">
        <f t="shared" si="2135"/>
        <v>0</v>
      </c>
      <c r="CT225" s="33">
        <f t="shared" si="2135"/>
        <v>0</v>
      </c>
      <c r="CU225" s="33">
        <f t="shared" si="2135"/>
        <v>0</v>
      </c>
      <c r="CV225" s="33">
        <f t="shared" si="2135"/>
        <v>0</v>
      </c>
      <c r="CW225" s="33">
        <f t="shared" si="2135"/>
        <v>0</v>
      </c>
      <c r="CX225" s="33">
        <f t="shared" si="2135"/>
        <v>0</v>
      </c>
      <c r="CY225" s="33">
        <f t="shared" si="2135"/>
        <v>0</v>
      </c>
      <c r="CZ225" s="33">
        <f t="shared" si="2135"/>
        <v>0</v>
      </c>
      <c r="DA225" s="33">
        <f t="shared" si="2135"/>
        <v>187619.49046660832</v>
      </c>
      <c r="DB225" s="33">
        <f t="shared" si="2135"/>
        <v>110734</v>
      </c>
      <c r="DC225" s="60">
        <f t="shared" si="2135"/>
        <v>0</v>
      </c>
      <c r="DD225" s="60">
        <f t="shared" si="2135"/>
        <v>0</v>
      </c>
      <c r="DE225" s="60">
        <f t="shared" si="2135"/>
        <v>0</v>
      </c>
      <c r="DF225" s="33">
        <f t="shared" ref="DF225:DX225" si="2136">SUBTOTAL(9,DF218:DF224)</f>
        <v>0</v>
      </c>
      <c r="DG225" s="33">
        <f t="shared" si="2136"/>
        <v>0</v>
      </c>
      <c r="DH225" s="33">
        <f t="shared" si="2136"/>
        <v>0</v>
      </c>
      <c r="DI225" s="33">
        <f t="shared" si="2136"/>
        <v>0</v>
      </c>
      <c r="DJ225" s="33">
        <f t="shared" si="2136"/>
        <v>0</v>
      </c>
      <c r="DK225" s="33">
        <f t="shared" si="2136"/>
        <v>0</v>
      </c>
      <c r="DL225" s="33">
        <f t="shared" si="2136"/>
        <v>0</v>
      </c>
      <c r="DM225" s="33">
        <f t="shared" si="2136"/>
        <v>0</v>
      </c>
      <c r="DN225" s="33">
        <f t="shared" si="2136"/>
        <v>0</v>
      </c>
      <c r="DO225" s="33">
        <f t="shared" si="2136"/>
        <v>0</v>
      </c>
      <c r="DP225" s="33">
        <f t="shared" si="2136"/>
        <v>0</v>
      </c>
      <c r="DQ225" s="33">
        <f t="shared" si="2136"/>
        <v>0</v>
      </c>
      <c r="DR225" s="33">
        <f t="shared" si="2136"/>
        <v>0</v>
      </c>
      <c r="DS225" s="33">
        <f t="shared" si="2136"/>
        <v>0</v>
      </c>
      <c r="DT225" s="33">
        <f t="shared" si="2136"/>
        <v>0</v>
      </c>
      <c r="DU225" s="33">
        <f t="shared" si="2136"/>
        <v>0</v>
      </c>
      <c r="DV225" s="60" t="e">
        <f t="shared" si="2136"/>
        <v>#DIV/0!</v>
      </c>
      <c r="DW225" s="60" t="e">
        <f t="shared" si="2136"/>
        <v>#DIV/0!</v>
      </c>
      <c r="DX225" s="60" t="e">
        <f t="shared" si="2136"/>
        <v>#DIV/0!</v>
      </c>
      <c r="DY225" s="33">
        <f t="shared" ref="DY225:EQ225" si="2137">SUBTOTAL(9,DY218:DY224)</f>
        <v>0</v>
      </c>
      <c r="DZ225" s="33">
        <f t="shared" si="2137"/>
        <v>0</v>
      </c>
      <c r="EA225" s="33">
        <f t="shared" si="2137"/>
        <v>0</v>
      </c>
      <c r="EB225" s="33">
        <f t="shared" si="2137"/>
        <v>0</v>
      </c>
      <c r="EC225" s="33">
        <f t="shared" si="2137"/>
        <v>0</v>
      </c>
      <c r="ED225" s="33">
        <f t="shared" si="2137"/>
        <v>0</v>
      </c>
      <c r="EE225" s="33">
        <f t="shared" si="2137"/>
        <v>0</v>
      </c>
      <c r="EF225" s="33">
        <f t="shared" si="2137"/>
        <v>0</v>
      </c>
      <c r="EG225" s="33">
        <f t="shared" si="2137"/>
        <v>0</v>
      </c>
      <c r="EH225" s="33">
        <f t="shared" si="2137"/>
        <v>0</v>
      </c>
      <c r="EI225" s="33">
        <f t="shared" si="2137"/>
        <v>0</v>
      </c>
      <c r="EJ225" s="33">
        <f t="shared" si="2137"/>
        <v>0</v>
      </c>
      <c r="EK225" s="33">
        <f t="shared" si="2137"/>
        <v>0</v>
      </c>
      <c r="EL225" s="33">
        <f t="shared" si="2137"/>
        <v>0</v>
      </c>
      <c r="EM225" s="33">
        <f t="shared" si="2137"/>
        <v>0</v>
      </c>
      <c r="EN225" s="33">
        <f t="shared" si="2137"/>
        <v>0</v>
      </c>
      <c r="EO225" s="60" t="e">
        <f t="shared" si="2137"/>
        <v>#DIV/0!</v>
      </c>
      <c r="EP225" s="60" t="e">
        <f t="shared" si="2137"/>
        <v>#DIV/0!</v>
      </c>
      <c r="EQ225" s="60" t="e">
        <f t="shared" si="2137"/>
        <v>#DIV/0!</v>
      </c>
    </row>
    <row r="226" spans="1:147" x14ac:dyDescent="0.25">
      <c r="A226" s="25">
        <v>1469</v>
      </c>
      <c r="B226" s="6">
        <v>600024342</v>
      </c>
      <c r="C226" s="26">
        <v>70839999</v>
      </c>
      <c r="D226" s="27" t="s">
        <v>63</v>
      </c>
      <c r="E226" s="6">
        <v>3114</v>
      </c>
      <c r="F226" s="6" t="s">
        <v>73</v>
      </c>
      <c r="G226" s="6" t="s">
        <v>19</v>
      </c>
      <c r="H226" s="40">
        <f t="shared" ref="H226:H231" si="2138">I226+P226</f>
        <v>0</v>
      </c>
      <c r="I226" s="40">
        <f t="shared" ref="I226:I231" si="2139">K226+L226+M226+N226+O226</f>
        <v>0</v>
      </c>
      <c r="J226" s="5"/>
      <c r="K226" s="9"/>
      <c r="L226" s="9"/>
      <c r="M226" s="9"/>
      <c r="N226" s="9"/>
      <c r="O226" s="9"/>
      <c r="P226" s="40">
        <f t="shared" ref="P226:P231" si="2140">Q226+R226+S226</f>
        <v>0</v>
      </c>
      <c r="Q226" s="9"/>
      <c r="R226" s="9"/>
      <c r="S226" s="9"/>
      <c r="T226" s="68">
        <f t="shared" ref="T226:T231" si="2141">(L226+M226+N226)*-1</f>
        <v>0</v>
      </c>
      <c r="U226" s="68">
        <f t="shared" ref="U226:U231" si="2142">(Q226+R226)*-1</f>
        <v>0</v>
      </c>
      <c r="V226" s="9">
        <f t="shared" ref="V226:W231" si="2143">ROUND(T226*0.65,0)</f>
        <v>0</v>
      </c>
      <c r="W226" s="9">
        <f t="shared" si="2143"/>
        <v>0</v>
      </c>
      <c r="X226" s="9">
        <v>54488</v>
      </c>
      <c r="Y226" s="9">
        <v>26390</v>
      </c>
      <c r="Z226" s="73">
        <f t="shared" ref="Z226:Z231" si="2144">IF(T226=0,0,ROUND((T226+L226)/X226/12,2))</f>
        <v>0</v>
      </c>
      <c r="AA226" s="73">
        <f t="shared" ref="AA226:AA231" si="2145">IF(U226=0,0,ROUND((U226+Q226)/Y226/12,2))</f>
        <v>0</v>
      </c>
      <c r="AB226" s="73">
        <f t="shared" ref="AB226:AB231" si="2146">Z226+AA226</f>
        <v>0</v>
      </c>
      <c r="AC226" s="73">
        <f t="shared" ref="AC226:AC231" si="2147">ROUND(Z226*0.65,2)</f>
        <v>0</v>
      </c>
      <c r="AD226" s="73">
        <f t="shared" ref="AD226:AD231" si="2148">ROUND(AA226*0.65,2)</f>
        <v>0</v>
      </c>
      <c r="AE226" s="46">
        <f t="shared" ref="AE226:AE231" si="2149">AC226+AD226</f>
        <v>0</v>
      </c>
      <c r="AF226" s="40">
        <f t="shared" ref="AF226:AF231" si="2150">AG226+AN226</f>
        <v>0</v>
      </c>
      <c r="AG226" s="40">
        <f t="shared" ref="AG226:AG231" si="2151">AI226+AJ226+AK226+AL226+AM226</f>
        <v>0</v>
      </c>
      <c r="AH226" s="5"/>
      <c r="AI226" s="9"/>
      <c r="AJ226" s="9"/>
      <c r="AK226" s="9"/>
      <c r="AL226" s="9"/>
      <c r="AM226" s="9"/>
      <c r="AN226" s="40">
        <f t="shared" ref="AN226:AN231" si="2152">AO226+AP226+AQ226</f>
        <v>0</v>
      </c>
      <c r="AO226" s="9"/>
      <c r="AP226" s="9"/>
      <c r="AQ226" s="9"/>
      <c r="AR226" s="85">
        <f t="shared" ref="AR226:AR231" si="2153">((AL226+AK226+AJ226)-((V226)*-1))*-1</f>
        <v>0</v>
      </c>
      <c r="AS226" s="85">
        <f t="shared" ref="AS226:AS231" si="2154">((AO226+AP226)-((W226)*-1))*-1</f>
        <v>0</v>
      </c>
      <c r="AT226" s="9"/>
      <c r="AU226" s="9"/>
      <c r="AV226" s="90" t="e">
        <f t="shared" ref="AV226:AV230" si="2155">ROUND((AY226/AT226/10)+(AC226),2)*-1</f>
        <v>#DIV/0!</v>
      </c>
      <c r="AW226" s="90" t="e">
        <f t="shared" ref="AW226:AW231" si="2156">ROUND((AZ226/AU226/10)+AD226,2)*-1</f>
        <v>#DIV/0!</v>
      </c>
      <c r="AX226" s="90" t="e">
        <f t="shared" ref="AX226:AX231" si="2157">AV226+AW226</f>
        <v>#DIV/0!</v>
      </c>
      <c r="AY226" s="92">
        <f t="shared" ref="AY226:AY231" si="2158">AK226+AL226</f>
        <v>0</v>
      </c>
      <c r="AZ226" s="92">
        <f t="shared" ref="AZ226:AZ231" si="2159">AP226</f>
        <v>0</v>
      </c>
      <c r="BA226" s="93">
        <f t="shared" ref="BA226:BA231" si="2160">BB226+BI226</f>
        <v>0</v>
      </c>
      <c r="BB226" s="93">
        <f t="shared" ref="BB226:BB231" si="2161">BD226+BE226+BF226+BG226+BH226</f>
        <v>0</v>
      </c>
      <c r="BC226" s="94"/>
      <c r="BD226" s="85"/>
      <c r="BE226" s="85"/>
      <c r="BF226" s="85"/>
      <c r="BG226" s="85"/>
      <c r="BH226" s="85"/>
      <c r="BI226" s="93">
        <f t="shared" ref="BI226:BI231" si="2162">BJ226+BK226+BL226</f>
        <v>0</v>
      </c>
      <c r="BJ226" s="85"/>
      <c r="BK226" s="85"/>
      <c r="BL226" s="85"/>
      <c r="BM226" s="85">
        <f t="shared" ref="BM226:BM231" si="2163">(BE226+BF226+BG226)-(AJ226+AK226+AL226)</f>
        <v>0</v>
      </c>
      <c r="BN226" s="85">
        <f t="shared" ref="BN226:BN231" si="2164">(BJ226+BK226)-(AO226+AP226)</f>
        <v>0</v>
      </c>
      <c r="BO226" s="9"/>
      <c r="BP226" s="9"/>
      <c r="BQ226" s="90" t="e">
        <f t="shared" ref="BQ226:BQ230" si="2165">ROUND(((BF226+BG226)-(AK226+AL226))/BO226/10,2)*-1</f>
        <v>#DIV/0!</v>
      </c>
      <c r="BR226" s="90" t="e">
        <f t="shared" ref="BR226:BR231" si="2166">ROUND(((BK226-AP226)/BP226/10),2)*-1</f>
        <v>#DIV/0!</v>
      </c>
      <c r="BS226" s="90" t="e">
        <f t="shared" ref="BS226:BS231" si="2167">BQ226+BR226</f>
        <v>#DIV/0!</v>
      </c>
      <c r="BT226" s="93">
        <f t="shared" ref="BT226:BT231" si="2168">BU226+CB226</f>
        <v>0</v>
      </c>
      <c r="BU226" s="93">
        <f t="shared" ref="BU226:BU231" si="2169">BW226+BX226+BY226+BZ226+CA226</f>
        <v>0</v>
      </c>
      <c r="BV226" s="94"/>
      <c r="BW226" s="85"/>
      <c r="BX226" s="85"/>
      <c r="BY226" s="85"/>
      <c r="BZ226" s="85"/>
      <c r="CA226" s="85"/>
      <c r="CB226" s="93">
        <f t="shared" ref="CB226:CB231" si="2170">CC226+CD226+CE226</f>
        <v>0</v>
      </c>
      <c r="CC226" s="85"/>
      <c r="CD226" s="85"/>
      <c r="CE226" s="85"/>
      <c r="CF226" s="85">
        <f t="shared" ref="CF226:CF231" si="2171">(BX226+BY226+BZ226)-(BE226+BF226+BG226)</f>
        <v>0</v>
      </c>
      <c r="CG226" s="85">
        <f t="shared" ref="CG226:CG231" si="2172">(CC226+CD226)-(BJ226+BK226)</f>
        <v>0</v>
      </c>
      <c r="CH226" s="9"/>
      <c r="CI226" s="9"/>
      <c r="CJ226" s="96" t="e">
        <f t="shared" ref="CJ226:CJ230" si="2173">ROUND(((BY226+BZ226)-(BF226+BG226))/CH226/10,2)*-1</f>
        <v>#DIV/0!</v>
      </c>
      <c r="CK226" s="96" t="e">
        <f t="shared" ref="CK226:CK231" si="2174">ROUND(((CD226-BK226)/CI226/10),2)*-1</f>
        <v>#DIV/0!</v>
      </c>
      <c r="CL226" s="96" t="e">
        <f t="shared" ref="CL226:CL231" si="2175">CJ226+CK226</f>
        <v>#DIV/0!</v>
      </c>
      <c r="CM226" s="93">
        <f t="shared" ref="CM226:CM231" si="2176">CN226+CU226</f>
        <v>0</v>
      </c>
      <c r="CN226" s="93">
        <f t="shared" ref="CN226:CN231" si="2177">CP226+CQ226+CR226+CS226+CT226</f>
        <v>0</v>
      </c>
      <c r="CO226" s="94"/>
      <c r="CP226" s="85"/>
      <c r="CQ226" s="85"/>
      <c r="CR226" s="85"/>
      <c r="CS226" s="85"/>
      <c r="CT226" s="85"/>
      <c r="CU226" s="93">
        <f t="shared" ref="CU226:CU231" si="2178">CV226+CW226+CX226</f>
        <v>0</v>
      </c>
      <c r="CV226" s="85"/>
      <c r="CW226" s="85"/>
      <c r="CX226" s="85"/>
      <c r="CY226" s="85">
        <f t="shared" ref="CY226:CY231" si="2179">(CQ226+CR226+CS226)-(BX226+BY226+BZ226)</f>
        <v>0</v>
      </c>
      <c r="CZ226" s="85">
        <f t="shared" ref="CZ226:CZ231" si="2180">(CV226+CW226)-(CC226+CD226)</f>
        <v>0</v>
      </c>
      <c r="DA226" s="9">
        <v>52259</v>
      </c>
      <c r="DB226" s="9">
        <v>21350</v>
      </c>
      <c r="DC226" s="96">
        <f t="shared" ref="DC226:DC227" si="2181">ROUND(((CR226+CS226)-(BY226+BZ226))/DA226/10,2)*-1</f>
        <v>0</v>
      </c>
      <c r="DD226" s="96">
        <f t="shared" ref="DD226:DD227" si="2182">ROUND(((CW226-CD226)/DB226/10),2)*-1</f>
        <v>0</v>
      </c>
      <c r="DE226" s="96">
        <f t="shared" ref="DE226:DE231" si="2183">DC226+DD226</f>
        <v>0</v>
      </c>
      <c r="DF226" s="93">
        <f t="shared" ref="DF226:DF231" si="2184">DG226+DN226</f>
        <v>0</v>
      </c>
      <c r="DG226" s="93">
        <f t="shared" ref="DG226:DG231" si="2185">DI226+DJ226+DK226+DL226+DM226</f>
        <v>0</v>
      </c>
      <c r="DH226" s="94"/>
      <c r="DI226" s="85"/>
      <c r="DJ226" s="85"/>
      <c r="DK226" s="85"/>
      <c r="DL226" s="85"/>
      <c r="DM226" s="85"/>
      <c r="DN226" s="93">
        <f t="shared" ref="DN226:DN231" si="2186">DO226+DP226+DQ226</f>
        <v>0</v>
      </c>
      <c r="DO226" s="85"/>
      <c r="DP226" s="85"/>
      <c r="DQ226" s="85"/>
      <c r="DR226" s="85">
        <f t="shared" ref="DR226:DR231" si="2187">(DJ226+DK226+DL226)-(CQ226+CR226+CS226)</f>
        <v>0</v>
      </c>
      <c r="DS226" s="85">
        <f t="shared" ref="DS226:DS231" si="2188">(DO226+DP226)-(CV226+CW226)</f>
        <v>0</v>
      </c>
      <c r="DT226" s="9"/>
      <c r="DU226" s="9"/>
      <c r="DV226" s="96" t="e">
        <f t="shared" ref="DV226:DV227" si="2189">ROUND(((DK226+DL226)-(CR226+CS226))/DT226/10,2)*-1</f>
        <v>#DIV/0!</v>
      </c>
      <c r="DW226" s="96" t="e">
        <f t="shared" ref="DW226:DW227" si="2190">ROUND(((DP226-CW226)/DU226/10),2)*-1</f>
        <v>#DIV/0!</v>
      </c>
      <c r="DX226" s="96" t="e">
        <f t="shared" ref="DX226:DX231" si="2191">DV226+DW226</f>
        <v>#DIV/0!</v>
      </c>
      <c r="DY226" s="93">
        <f t="shared" ref="DY226:DY231" si="2192">DZ226+EG226</f>
        <v>0</v>
      </c>
      <c r="DZ226" s="93">
        <f t="shared" ref="DZ226:DZ231" si="2193">EB226+EC226+ED226+EE226+EF226</f>
        <v>0</v>
      </c>
      <c r="EA226" s="94"/>
      <c r="EB226" s="85"/>
      <c r="EC226" s="85"/>
      <c r="ED226" s="85"/>
      <c r="EE226" s="85"/>
      <c r="EF226" s="85"/>
      <c r="EG226" s="93">
        <f t="shared" ref="EG226:EG231" si="2194">EH226+EI226+EJ226</f>
        <v>0</v>
      </c>
      <c r="EH226" s="85"/>
      <c r="EI226" s="85"/>
      <c r="EJ226" s="85"/>
      <c r="EK226" s="85">
        <f t="shared" ref="EK226:EK231" si="2195">(EC226+ED226+EE226)-(DJ226+DK226+DL226)</f>
        <v>0</v>
      </c>
      <c r="EL226" s="85">
        <f t="shared" ref="EL226:EL231" si="2196">(EH226+EI226)-(DO226+DP226)</f>
        <v>0</v>
      </c>
      <c r="EM226" s="9"/>
      <c r="EN226" s="9"/>
      <c r="EO226" s="96" t="e">
        <f t="shared" ref="EO226:EO227" si="2197">ROUND(((ED226+EE226)-(DK226+DL226))/EM226/10,2)*-1</f>
        <v>#DIV/0!</v>
      </c>
      <c r="EP226" s="96" t="e">
        <f t="shared" ref="EP226:EP227" si="2198">ROUND(((EI226-DP226)/EN226/10),2)*-1</f>
        <v>#DIV/0!</v>
      </c>
      <c r="EQ226" s="96" t="e">
        <f t="shared" ref="EQ226:EQ231" si="2199">EO226+EP226</f>
        <v>#DIV/0!</v>
      </c>
    </row>
    <row r="227" spans="1:147" x14ac:dyDescent="0.25">
      <c r="A227" s="5">
        <v>1469</v>
      </c>
      <c r="B227" s="2">
        <v>600024342</v>
      </c>
      <c r="C227" s="7">
        <v>70839999</v>
      </c>
      <c r="D227" s="8" t="s">
        <v>63</v>
      </c>
      <c r="E227" s="2">
        <v>3114</v>
      </c>
      <c r="F227" s="2" t="s">
        <v>74</v>
      </c>
      <c r="G227" s="2" t="s">
        <v>19</v>
      </c>
      <c r="H227" s="40">
        <f t="shared" si="2138"/>
        <v>0</v>
      </c>
      <c r="I227" s="40">
        <f t="shared" si="2139"/>
        <v>0</v>
      </c>
      <c r="J227" s="5"/>
      <c r="K227" s="9"/>
      <c r="L227" s="9"/>
      <c r="M227" s="9"/>
      <c r="N227" s="9"/>
      <c r="O227" s="9"/>
      <c r="P227" s="40">
        <f t="shared" si="2140"/>
        <v>0</v>
      </c>
      <c r="Q227" s="9"/>
      <c r="R227" s="9"/>
      <c r="S227" s="9"/>
      <c r="T227" s="68">
        <f t="shared" si="2141"/>
        <v>0</v>
      </c>
      <c r="U227" s="68">
        <f t="shared" si="2142"/>
        <v>0</v>
      </c>
      <c r="V227" s="9">
        <f t="shared" si="2143"/>
        <v>0</v>
      </c>
      <c r="W227" s="9">
        <f t="shared" si="2143"/>
        <v>0</v>
      </c>
      <c r="X227" s="9">
        <v>31818</v>
      </c>
      <c r="Y227" s="9">
        <v>26390</v>
      </c>
      <c r="Z227" s="73">
        <f t="shared" si="2144"/>
        <v>0</v>
      </c>
      <c r="AA227" s="73">
        <f t="shared" si="2145"/>
        <v>0</v>
      </c>
      <c r="AB227" s="73">
        <f t="shared" si="2146"/>
        <v>0</v>
      </c>
      <c r="AC227" s="73">
        <f t="shared" si="2147"/>
        <v>0</v>
      </c>
      <c r="AD227" s="73">
        <f t="shared" si="2148"/>
        <v>0</v>
      </c>
      <c r="AE227" s="46">
        <f t="shared" si="2149"/>
        <v>0</v>
      </c>
      <c r="AF227" s="40">
        <f t="shared" si="2150"/>
        <v>0</v>
      </c>
      <c r="AG227" s="40">
        <f t="shared" si="2151"/>
        <v>0</v>
      </c>
      <c r="AH227" s="5"/>
      <c r="AI227" s="9"/>
      <c r="AJ227" s="9"/>
      <c r="AK227" s="9"/>
      <c r="AL227" s="9"/>
      <c r="AM227" s="9"/>
      <c r="AN227" s="40">
        <f t="shared" si="2152"/>
        <v>0</v>
      </c>
      <c r="AO227" s="9"/>
      <c r="AP227" s="9"/>
      <c r="AQ227" s="9"/>
      <c r="AR227" s="85">
        <f t="shared" si="2153"/>
        <v>0</v>
      </c>
      <c r="AS227" s="85">
        <f t="shared" si="2154"/>
        <v>0</v>
      </c>
      <c r="AT227" s="9"/>
      <c r="AU227" s="9"/>
      <c r="AV227" s="90" t="e">
        <f t="shared" si="2155"/>
        <v>#DIV/0!</v>
      </c>
      <c r="AW227" s="90" t="e">
        <f t="shared" si="2156"/>
        <v>#DIV/0!</v>
      </c>
      <c r="AX227" s="90" t="e">
        <f t="shared" si="2157"/>
        <v>#DIV/0!</v>
      </c>
      <c r="AY227" s="92">
        <f t="shared" si="2158"/>
        <v>0</v>
      </c>
      <c r="AZ227" s="92">
        <f t="shared" si="2159"/>
        <v>0</v>
      </c>
      <c r="BA227" s="93">
        <f t="shared" si="2160"/>
        <v>0</v>
      </c>
      <c r="BB227" s="93">
        <f t="shared" si="2161"/>
        <v>0</v>
      </c>
      <c r="BC227" s="94"/>
      <c r="BD227" s="85"/>
      <c r="BE227" s="85"/>
      <c r="BF227" s="85"/>
      <c r="BG227" s="85"/>
      <c r="BH227" s="85"/>
      <c r="BI227" s="93">
        <f t="shared" si="2162"/>
        <v>0</v>
      </c>
      <c r="BJ227" s="85"/>
      <c r="BK227" s="85"/>
      <c r="BL227" s="85"/>
      <c r="BM227" s="85">
        <f t="shared" si="2163"/>
        <v>0</v>
      </c>
      <c r="BN227" s="85">
        <f t="shared" si="2164"/>
        <v>0</v>
      </c>
      <c r="BO227" s="9"/>
      <c r="BP227" s="9"/>
      <c r="BQ227" s="90" t="e">
        <f t="shared" si="2165"/>
        <v>#DIV/0!</v>
      </c>
      <c r="BR227" s="90" t="e">
        <f t="shared" si="2166"/>
        <v>#DIV/0!</v>
      </c>
      <c r="BS227" s="90" t="e">
        <f t="shared" si="2167"/>
        <v>#DIV/0!</v>
      </c>
      <c r="BT227" s="93">
        <f t="shared" si="2168"/>
        <v>0</v>
      </c>
      <c r="BU227" s="93">
        <f t="shared" si="2169"/>
        <v>0</v>
      </c>
      <c r="BV227" s="94"/>
      <c r="BW227" s="85"/>
      <c r="BX227" s="85"/>
      <c r="BY227" s="85"/>
      <c r="BZ227" s="85"/>
      <c r="CA227" s="85"/>
      <c r="CB227" s="93">
        <f t="shared" si="2170"/>
        <v>0</v>
      </c>
      <c r="CC227" s="85"/>
      <c r="CD227" s="85"/>
      <c r="CE227" s="85"/>
      <c r="CF227" s="85">
        <f t="shared" si="2171"/>
        <v>0</v>
      </c>
      <c r="CG227" s="85">
        <f t="shared" si="2172"/>
        <v>0</v>
      </c>
      <c r="CH227" s="9"/>
      <c r="CI227" s="9"/>
      <c r="CJ227" s="96" t="e">
        <f t="shared" si="2173"/>
        <v>#DIV/0!</v>
      </c>
      <c r="CK227" s="96" t="e">
        <f t="shared" si="2174"/>
        <v>#DIV/0!</v>
      </c>
      <c r="CL227" s="96" t="e">
        <f t="shared" si="2175"/>
        <v>#DIV/0!</v>
      </c>
      <c r="CM227" s="93">
        <f t="shared" si="2176"/>
        <v>0</v>
      </c>
      <c r="CN227" s="93">
        <f t="shared" si="2177"/>
        <v>0</v>
      </c>
      <c r="CO227" s="94"/>
      <c r="CP227" s="85"/>
      <c r="CQ227" s="85"/>
      <c r="CR227" s="85"/>
      <c r="CS227" s="85"/>
      <c r="CT227" s="85"/>
      <c r="CU227" s="93">
        <f t="shared" si="2178"/>
        <v>0</v>
      </c>
      <c r="CV227" s="85"/>
      <c r="CW227" s="85"/>
      <c r="CX227" s="85"/>
      <c r="CY227" s="85">
        <f t="shared" si="2179"/>
        <v>0</v>
      </c>
      <c r="CZ227" s="85">
        <f t="shared" si="2180"/>
        <v>0</v>
      </c>
      <c r="DA227" s="9">
        <v>52259</v>
      </c>
      <c r="DB227" s="9">
        <v>21350</v>
      </c>
      <c r="DC227" s="96">
        <f t="shared" si="2181"/>
        <v>0</v>
      </c>
      <c r="DD227" s="96">
        <f t="shared" si="2182"/>
        <v>0</v>
      </c>
      <c r="DE227" s="96">
        <f t="shared" si="2183"/>
        <v>0</v>
      </c>
      <c r="DF227" s="93">
        <f t="shared" si="2184"/>
        <v>0</v>
      </c>
      <c r="DG227" s="93">
        <f t="shared" si="2185"/>
        <v>0</v>
      </c>
      <c r="DH227" s="94"/>
      <c r="DI227" s="85"/>
      <c r="DJ227" s="85"/>
      <c r="DK227" s="85"/>
      <c r="DL227" s="85"/>
      <c r="DM227" s="85"/>
      <c r="DN227" s="93">
        <f t="shared" si="2186"/>
        <v>0</v>
      </c>
      <c r="DO227" s="85"/>
      <c r="DP227" s="85"/>
      <c r="DQ227" s="85"/>
      <c r="DR227" s="85">
        <f t="shared" si="2187"/>
        <v>0</v>
      </c>
      <c r="DS227" s="85">
        <f t="shared" si="2188"/>
        <v>0</v>
      </c>
      <c r="DT227" s="9"/>
      <c r="DU227" s="9"/>
      <c r="DV227" s="96" t="e">
        <f t="shared" si="2189"/>
        <v>#DIV/0!</v>
      </c>
      <c r="DW227" s="96" t="e">
        <f t="shared" si="2190"/>
        <v>#DIV/0!</v>
      </c>
      <c r="DX227" s="96" t="e">
        <f t="shared" si="2191"/>
        <v>#DIV/0!</v>
      </c>
      <c r="DY227" s="93">
        <f t="shared" si="2192"/>
        <v>0</v>
      </c>
      <c r="DZ227" s="93">
        <f t="shared" si="2193"/>
        <v>0</v>
      </c>
      <c r="EA227" s="94"/>
      <c r="EB227" s="85"/>
      <c r="EC227" s="85"/>
      <c r="ED227" s="85"/>
      <c r="EE227" s="85"/>
      <c r="EF227" s="85"/>
      <c r="EG227" s="93">
        <f t="shared" si="2194"/>
        <v>0</v>
      </c>
      <c r="EH227" s="85"/>
      <c r="EI227" s="85"/>
      <c r="EJ227" s="85"/>
      <c r="EK227" s="85">
        <f t="shared" si="2195"/>
        <v>0</v>
      </c>
      <c r="EL227" s="85">
        <f t="shared" si="2196"/>
        <v>0</v>
      </c>
      <c r="EM227" s="9"/>
      <c r="EN227" s="9"/>
      <c r="EO227" s="96" t="e">
        <f t="shared" si="2197"/>
        <v>#DIV/0!</v>
      </c>
      <c r="EP227" s="96" t="e">
        <f t="shared" si="2198"/>
        <v>#DIV/0!</v>
      </c>
      <c r="EQ227" s="96" t="e">
        <f t="shared" si="2199"/>
        <v>#DIV/0!</v>
      </c>
    </row>
    <row r="228" spans="1:147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19">
        <v>3114</v>
      </c>
      <c r="F228" s="19" t="s">
        <v>109</v>
      </c>
      <c r="G228" s="19" t="s">
        <v>95</v>
      </c>
      <c r="H228" s="40">
        <f t="shared" si="2138"/>
        <v>0</v>
      </c>
      <c r="I228" s="40">
        <f t="shared" si="2139"/>
        <v>0</v>
      </c>
      <c r="J228" s="5"/>
      <c r="K228" s="9"/>
      <c r="L228" s="9"/>
      <c r="M228" s="9"/>
      <c r="N228" s="9"/>
      <c r="O228" s="9"/>
      <c r="P228" s="40">
        <f t="shared" si="2140"/>
        <v>0</v>
      </c>
      <c r="Q228" s="9"/>
      <c r="R228" s="9"/>
      <c r="S228" s="9"/>
      <c r="T228" s="68">
        <f t="shared" si="2141"/>
        <v>0</v>
      </c>
      <c r="U228" s="68">
        <f t="shared" si="2142"/>
        <v>0</v>
      </c>
      <c r="V228" s="9">
        <f t="shared" si="2143"/>
        <v>0</v>
      </c>
      <c r="W228" s="9">
        <f t="shared" si="2143"/>
        <v>0</v>
      </c>
      <c r="X228" s="45" t="s">
        <v>219</v>
      </c>
      <c r="Y228" s="45" t="s">
        <v>219</v>
      </c>
      <c r="Z228" s="73">
        <f t="shared" si="2144"/>
        <v>0</v>
      </c>
      <c r="AA228" s="73">
        <f t="shared" si="2145"/>
        <v>0</v>
      </c>
      <c r="AB228" s="73">
        <f t="shared" si="2146"/>
        <v>0</v>
      </c>
      <c r="AC228" s="73">
        <f t="shared" si="2147"/>
        <v>0</v>
      </c>
      <c r="AD228" s="73">
        <f t="shared" si="2148"/>
        <v>0</v>
      </c>
      <c r="AE228" s="46">
        <f t="shared" si="2149"/>
        <v>0</v>
      </c>
      <c r="AF228" s="40">
        <f t="shared" si="2150"/>
        <v>0</v>
      </c>
      <c r="AG228" s="40">
        <f t="shared" si="2151"/>
        <v>0</v>
      </c>
      <c r="AH228" s="5"/>
      <c r="AI228" s="9"/>
      <c r="AJ228" s="9"/>
      <c r="AK228" s="9"/>
      <c r="AL228" s="9"/>
      <c r="AM228" s="9"/>
      <c r="AN228" s="40">
        <f t="shared" si="2152"/>
        <v>0</v>
      </c>
      <c r="AO228" s="9"/>
      <c r="AP228" s="9"/>
      <c r="AQ228" s="9"/>
      <c r="AR228" s="85">
        <f t="shared" si="2153"/>
        <v>0</v>
      </c>
      <c r="AS228" s="85">
        <f t="shared" si="2154"/>
        <v>0</v>
      </c>
      <c r="AT228" s="45" t="s">
        <v>219</v>
      </c>
      <c r="AU228" s="45" t="s">
        <v>219</v>
      </c>
      <c r="AV228" s="90">
        <v>0</v>
      </c>
      <c r="AW228" s="90">
        <v>0</v>
      </c>
      <c r="AX228" s="90">
        <f t="shared" si="2157"/>
        <v>0</v>
      </c>
      <c r="AY228" s="92">
        <f t="shared" si="2158"/>
        <v>0</v>
      </c>
      <c r="AZ228" s="92">
        <f t="shared" si="2159"/>
        <v>0</v>
      </c>
      <c r="BA228" s="93">
        <f t="shared" si="2160"/>
        <v>0</v>
      </c>
      <c r="BB228" s="93">
        <f t="shared" si="2161"/>
        <v>0</v>
      </c>
      <c r="BC228" s="94"/>
      <c r="BD228" s="85"/>
      <c r="BE228" s="85"/>
      <c r="BF228" s="85"/>
      <c r="BG228" s="85"/>
      <c r="BH228" s="85"/>
      <c r="BI228" s="93">
        <f t="shared" si="2162"/>
        <v>0</v>
      </c>
      <c r="BJ228" s="85"/>
      <c r="BK228" s="85"/>
      <c r="BL228" s="85"/>
      <c r="BM228" s="85">
        <f t="shared" si="2163"/>
        <v>0</v>
      </c>
      <c r="BN228" s="85">
        <f t="shared" si="2164"/>
        <v>0</v>
      </c>
      <c r="BO228" s="45" t="s">
        <v>219</v>
      </c>
      <c r="BP228" s="45" t="s">
        <v>219</v>
      </c>
      <c r="BQ228" s="90">
        <v>0</v>
      </c>
      <c r="BR228" s="90">
        <v>0</v>
      </c>
      <c r="BS228" s="90">
        <f t="shared" si="2167"/>
        <v>0</v>
      </c>
      <c r="BT228" s="93">
        <f t="shared" si="2168"/>
        <v>0</v>
      </c>
      <c r="BU228" s="93">
        <f t="shared" si="2169"/>
        <v>0</v>
      </c>
      <c r="BV228" s="94"/>
      <c r="BW228" s="85"/>
      <c r="BX228" s="85"/>
      <c r="BY228" s="85"/>
      <c r="BZ228" s="85"/>
      <c r="CA228" s="85"/>
      <c r="CB228" s="93">
        <f t="shared" si="2170"/>
        <v>0</v>
      </c>
      <c r="CC228" s="85"/>
      <c r="CD228" s="85"/>
      <c r="CE228" s="85"/>
      <c r="CF228" s="85">
        <f t="shared" si="2171"/>
        <v>0</v>
      </c>
      <c r="CG228" s="85">
        <f t="shared" si="2172"/>
        <v>0</v>
      </c>
      <c r="CH228" s="45" t="s">
        <v>219</v>
      </c>
      <c r="CI228" s="45" t="s">
        <v>219</v>
      </c>
      <c r="CJ228" s="96">
        <v>0</v>
      </c>
      <c r="CK228" s="96">
        <v>0</v>
      </c>
      <c r="CL228" s="96">
        <f t="shared" si="2175"/>
        <v>0</v>
      </c>
      <c r="CM228" s="93">
        <f t="shared" si="2176"/>
        <v>0</v>
      </c>
      <c r="CN228" s="93">
        <f t="shared" si="2177"/>
        <v>0</v>
      </c>
      <c r="CO228" s="94"/>
      <c r="CP228" s="85"/>
      <c r="CQ228" s="85"/>
      <c r="CR228" s="85"/>
      <c r="CS228" s="85"/>
      <c r="CT228" s="85"/>
      <c r="CU228" s="93">
        <f t="shared" si="2178"/>
        <v>0</v>
      </c>
      <c r="CV228" s="85"/>
      <c r="CW228" s="85"/>
      <c r="CX228" s="85"/>
      <c r="CY228" s="85">
        <f t="shared" si="2179"/>
        <v>0</v>
      </c>
      <c r="CZ228" s="85">
        <f t="shared" si="2180"/>
        <v>0</v>
      </c>
      <c r="DA228" s="45" t="s">
        <v>219</v>
      </c>
      <c r="DB228" s="45" t="s">
        <v>219</v>
      </c>
      <c r="DC228" s="96">
        <v>0</v>
      </c>
      <c r="DD228" s="96">
        <v>0</v>
      </c>
      <c r="DE228" s="96">
        <f t="shared" si="2183"/>
        <v>0</v>
      </c>
      <c r="DF228" s="93">
        <f t="shared" si="2184"/>
        <v>0</v>
      </c>
      <c r="DG228" s="93">
        <f t="shared" si="2185"/>
        <v>0</v>
      </c>
      <c r="DH228" s="94"/>
      <c r="DI228" s="85"/>
      <c r="DJ228" s="85"/>
      <c r="DK228" s="85"/>
      <c r="DL228" s="85"/>
      <c r="DM228" s="85"/>
      <c r="DN228" s="93">
        <f t="shared" si="2186"/>
        <v>0</v>
      </c>
      <c r="DO228" s="85"/>
      <c r="DP228" s="85"/>
      <c r="DQ228" s="85"/>
      <c r="DR228" s="85">
        <f t="shared" si="2187"/>
        <v>0</v>
      </c>
      <c r="DS228" s="85">
        <f t="shared" si="2188"/>
        <v>0</v>
      </c>
      <c r="DT228" s="45" t="s">
        <v>219</v>
      </c>
      <c r="DU228" s="45" t="s">
        <v>219</v>
      </c>
      <c r="DV228" s="96">
        <v>0</v>
      </c>
      <c r="DW228" s="96">
        <v>0</v>
      </c>
      <c r="DX228" s="96">
        <f t="shared" si="2191"/>
        <v>0</v>
      </c>
      <c r="DY228" s="93">
        <f t="shared" si="2192"/>
        <v>0</v>
      </c>
      <c r="DZ228" s="93">
        <f t="shared" si="2193"/>
        <v>0</v>
      </c>
      <c r="EA228" s="94"/>
      <c r="EB228" s="85"/>
      <c r="EC228" s="85"/>
      <c r="ED228" s="85"/>
      <c r="EE228" s="85"/>
      <c r="EF228" s="85"/>
      <c r="EG228" s="93">
        <f t="shared" si="2194"/>
        <v>0</v>
      </c>
      <c r="EH228" s="85"/>
      <c r="EI228" s="85"/>
      <c r="EJ228" s="85"/>
      <c r="EK228" s="85">
        <f t="shared" si="2195"/>
        <v>0</v>
      </c>
      <c r="EL228" s="85">
        <f t="shared" si="2196"/>
        <v>0</v>
      </c>
      <c r="EM228" s="45" t="s">
        <v>219</v>
      </c>
      <c r="EN228" s="45" t="s">
        <v>219</v>
      </c>
      <c r="EO228" s="96">
        <v>0</v>
      </c>
      <c r="EP228" s="96">
        <v>0</v>
      </c>
      <c r="EQ228" s="96">
        <f t="shared" si="2199"/>
        <v>0</v>
      </c>
    </row>
    <row r="229" spans="1:147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2">
        <v>3141</v>
      </c>
      <c r="F229" s="2" t="s">
        <v>20</v>
      </c>
      <c r="G229" s="7" t="s">
        <v>95</v>
      </c>
      <c r="H229" s="40">
        <f t="shared" si="2138"/>
        <v>0</v>
      </c>
      <c r="I229" s="40">
        <f t="shared" si="2139"/>
        <v>0</v>
      </c>
      <c r="J229" s="5"/>
      <c r="K229" s="9"/>
      <c r="L229" s="9"/>
      <c r="M229" s="9"/>
      <c r="N229" s="9"/>
      <c r="O229" s="9"/>
      <c r="P229" s="40">
        <f t="shared" si="2140"/>
        <v>0</v>
      </c>
      <c r="Q229" s="9"/>
      <c r="R229" s="9"/>
      <c r="S229" s="9"/>
      <c r="T229" s="68">
        <f t="shared" si="2141"/>
        <v>0</v>
      </c>
      <c r="U229" s="68">
        <f t="shared" si="2142"/>
        <v>0</v>
      </c>
      <c r="V229" s="9">
        <f t="shared" si="2143"/>
        <v>0</v>
      </c>
      <c r="W229" s="9">
        <f t="shared" si="2143"/>
        <v>0</v>
      </c>
      <c r="X229" s="45" t="s">
        <v>219</v>
      </c>
      <c r="Y229" s="9">
        <v>25931</v>
      </c>
      <c r="Z229" s="73">
        <f t="shared" si="2144"/>
        <v>0</v>
      </c>
      <c r="AA229" s="73">
        <f t="shared" si="2145"/>
        <v>0</v>
      </c>
      <c r="AB229" s="73">
        <f t="shared" si="2146"/>
        <v>0</v>
      </c>
      <c r="AC229" s="73">
        <f t="shared" si="2147"/>
        <v>0</v>
      </c>
      <c r="AD229" s="73">
        <f t="shared" si="2148"/>
        <v>0</v>
      </c>
      <c r="AE229" s="46">
        <f t="shared" si="2149"/>
        <v>0</v>
      </c>
      <c r="AF229" s="40">
        <f t="shared" si="2150"/>
        <v>0</v>
      </c>
      <c r="AG229" s="40">
        <f t="shared" si="2151"/>
        <v>0</v>
      </c>
      <c r="AH229" s="5"/>
      <c r="AI229" s="9"/>
      <c r="AJ229" s="9"/>
      <c r="AK229" s="9"/>
      <c r="AL229" s="9"/>
      <c r="AM229" s="9"/>
      <c r="AN229" s="40">
        <f t="shared" si="2152"/>
        <v>0</v>
      </c>
      <c r="AO229" s="9"/>
      <c r="AP229" s="9"/>
      <c r="AQ229" s="9"/>
      <c r="AR229" s="85">
        <f t="shared" si="2153"/>
        <v>0</v>
      </c>
      <c r="AS229" s="85">
        <f t="shared" si="2154"/>
        <v>0</v>
      </c>
      <c r="AT229" s="45" t="s">
        <v>219</v>
      </c>
      <c r="AU229" s="9"/>
      <c r="AV229" s="90">
        <v>0</v>
      </c>
      <c r="AW229" s="90" t="e">
        <f t="shared" si="2156"/>
        <v>#DIV/0!</v>
      </c>
      <c r="AX229" s="90" t="e">
        <f t="shared" si="2157"/>
        <v>#DIV/0!</v>
      </c>
      <c r="AY229" s="92">
        <f t="shared" si="2158"/>
        <v>0</v>
      </c>
      <c r="AZ229" s="92">
        <f t="shared" si="2159"/>
        <v>0</v>
      </c>
      <c r="BA229" s="93">
        <f t="shared" si="2160"/>
        <v>0</v>
      </c>
      <c r="BB229" s="93">
        <f t="shared" si="2161"/>
        <v>0</v>
      </c>
      <c r="BC229" s="94"/>
      <c r="BD229" s="85"/>
      <c r="BE229" s="85"/>
      <c r="BF229" s="85"/>
      <c r="BG229" s="85"/>
      <c r="BH229" s="85"/>
      <c r="BI229" s="93">
        <f t="shared" si="2162"/>
        <v>0</v>
      </c>
      <c r="BJ229" s="85"/>
      <c r="BK229" s="85"/>
      <c r="BL229" s="85"/>
      <c r="BM229" s="85">
        <f t="shared" si="2163"/>
        <v>0</v>
      </c>
      <c r="BN229" s="85">
        <f t="shared" si="2164"/>
        <v>0</v>
      </c>
      <c r="BO229" s="45" t="s">
        <v>219</v>
      </c>
      <c r="BP229" s="9"/>
      <c r="BQ229" s="90">
        <v>0</v>
      </c>
      <c r="BR229" s="90" t="e">
        <f t="shared" si="2166"/>
        <v>#DIV/0!</v>
      </c>
      <c r="BS229" s="90" t="e">
        <f t="shared" si="2167"/>
        <v>#DIV/0!</v>
      </c>
      <c r="BT229" s="93">
        <f t="shared" si="2168"/>
        <v>0</v>
      </c>
      <c r="BU229" s="93">
        <f t="shared" si="2169"/>
        <v>0</v>
      </c>
      <c r="BV229" s="94"/>
      <c r="BW229" s="85"/>
      <c r="BX229" s="85"/>
      <c r="BY229" s="85"/>
      <c r="BZ229" s="85"/>
      <c r="CA229" s="85"/>
      <c r="CB229" s="93">
        <f t="shared" si="2170"/>
        <v>0</v>
      </c>
      <c r="CC229" s="85"/>
      <c r="CD229" s="85"/>
      <c r="CE229" s="85"/>
      <c r="CF229" s="85">
        <f t="shared" si="2171"/>
        <v>0</v>
      </c>
      <c r="CG229" s="85">
        <f t="shared" si="2172"/>
        <v>0</v>
      </c>
      <c r="CH229" s="45" t="s">
        <v>219</v>
      </c>
      <c r="CI229" s="9"/>
      <c r="CJ229" s="96">
        <v>0</v>
      </c>
      <c r="CK229" s="96" t="e">
        <f t="shared" si="2174"/>
        <v>#DIV/0!</v>
      </c>
      <c r="CL229" s="96" t="e">
        <f t="shared" si="2175"/>
        <v>#DIV/0!</v>
      </c>
      <c r="CM229" s="93">
        <f t="shared" si="2176"/>
        <v>0</v>
      </c>
      <c r="CN229" s="93">
        <f t="shared" si="2177"/>
        <v>0</v>
      </c>
      <c r="CO229" s="94"/>
      <c r="CP229" s="85"/>
      <c r="CQ229" s="85"/>
      <c r="CR229" s="85"/>
      <c r="CS229" s="85"/>
      <c r="CT229" s="85"/>
      <c r="CU229" s="93">
        <f t="shared" si="2178"/>
        <v>0</v>
      </c>
      <c r="CV229" s="85"/>
      <c r="CW229" s="85"/>
      <c r="CX229" s="85"/>
      <c r="CY229" s="85">
        <f t="shared" si="2179"/>
        <v>0</v>
      </c>
      <c r="CZ229" s="85">
        <f t="shared" si="2180"/>
        <v>0</v>
      </c>
      <c r="DA229" s="45" t="s">
        <v>219</v>
      </c>
      <c r="DB229" s="9">
        <v>26460</v>
      </c>
      <c r="DC229" s="96">
        <v>0</v>
      </c>
      <c r="DD229" s="96">
        <f t="shared" ref="DD229" si="2200">ROUND(((CW229-CD229)/DB229/10),2)*-1</f>
        <v>0</v>
      </c>
      <c r="DE229" s="96">
        <f t="shared" si="2183"/>
        <v>0</v>
      </c>
      <c r="DF229" s="93">
        <f t="shared" si="2184"/>
        <v>0</v>
      </c>
      <c r="DG229" s="93">
        <f t="shared" si="2185"/>
        <v>0</v>
      </c>
      <c r="DH229" s="94"/>
      <c r="DI229" s="85"/>
      <c r="DJ229" s="85"/>
      <c r="DK229" s="85"/>
      <c r="DL229" s="85"/>
      <c r="DM229" s="85"/>
      <c r="DN229" s="93">
        <f t="shared" si="2186"/>
        <v>0</v>
      </c>
      <c r="DO229" s="85"/>
      <c r="DP229" s="85"/>
      <c r="DQ229" s="85"/>
      <c r="DR229" s="85">
        <f t="shared" si="2187"/>
        <v>0</v>
      </c>
      <c r="DS229" s="85">
        <f t="shared" si="2188"/>
        <v>0</v>
      </c>
      <c r="DT229" s="45" t="s">
        <v>219</v>
      </c>
      <c r="DU229" s="9"/>
      <c r="DV229" s="96">
        <v>0</v>
      </c>
      <c r="DW229" s="96" t="e">
        <f t="shared" ref="DW229" si="2201">ROUND(((DP229-CW229)/DU229/10),2)*-1</f>
        <v>#DIV/0!</v>
      </c>
      <c r="DX229" s="96" t="e">
        <f t="shared" si="2191"/>
        <v>#DIV/0!</v>
      </c>
      <c r="DY229" s="93">
        <f t="shared" si="2192"/>
        <v>0</v>
      </c>
      <c r="DZ229" s="93">
        <f t="shared" si="2193"/>
        <v>0</v>
      </c>
      <c r="EA229" s="94"/>
      <c r="EB229" s="85"/>
      <c r="EC229" s="85"/>
      <c r="ED229" s="85"/>
      <c r="EE229" s="85"/>
      <c r="EF229" s="85"/>
      <c r="EG229" s="93">
        <f t="shared" si="2194"/>
        <v>0</v>
      </c>
      <c r="EH229" s="85"/>
      <c r="EI229" s="85"/>
      <c r="EJ229" s="85"/>
      <c r="EK229" s="85">
        <f t="shared" si="2195"/>
        <v>0</v>
      </c>
      <c r="EL229" s="85">
        <f t="shared" si="2196"/>
        <v>0</v>
      </c>
      <c r="EM229" s="45" t="s">
        <v>219</v>
      </c>
      <c r="EN229" s="9"/>
      <c r="EO229" s="96">
        <v>0</v>
      </c>
      <c r="EP229" s="96" t="e">
        <f t="shared" ref="EP229" si="2202">ROUND(((EI229-DP229)/EN229/10),2)*-1</f>
        <v>#DIV/0!</v>
      </c>
      <c r="EQ229" s="96" t="e">
        <f t="shared" si="2199"/>
        <v>#DIV/0!</v>
      </c>
    </row>
    <row r="230" spans="1:147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3143</v>
      </c>
      <c r="F230" s="2" t="s">
        <v>54</v>
      </c>
      <c r="G230" s="2" t="s">
        <v>19</v>
      </c>
      <c r="H230" s="40">
        <f t="shared" si="2138"/>
        <v>0</v>
      </c>
      <c r="I230" s="40">
        <f t="shared" si="2139"/>
        <v>0</v>
      </c>
      <c r="J230" s="5"/>
      <c r="K230" s="9"/>
      <c r="L230" s="9"/>
      <c r="M230" s="9"/>
      <c r="N230" s="9"/>
      <c r="O230" s="9"/>
      <c r="P230" s="40">
        <f t="shared" si="2140"/>
        <v>0</v>
      </c>
      <c r="Q230" s="9"/>
      <c r="R230" s="9"/>
      <c r="S230" s="9"/>
      <c r="T230" s="68">
        <f t="shared" si="2141"/>
        <v>0</v>
      </c>
      <c r="U230" s="68">
        <f t="shared" si="2142"/>
        <v>0</v>
      </c>
      <c r="V230" s="9">
        <f t="shared" si="2143"/>
        <v>0</v>
      </c>
      <c r="W230" s="9">
        <f t="shared" si="2143"/>
        <v>0</v>
      </c>
      <c r="X230" s="9">
        <v>39730</v>
      </c>
      <c r="Y230" s="45" t="s">
        <v>219</v>
      </c>
      <c r="Z230" s="73">
        <f t="shared" si="2144"/>
        <v>0</v>
      </c>
      <c r="AA230" s="73">
        <f t="shared" si="2145"/>
        <v>0</v>
      </c>
      <c r="AB230" s="73">
        <f t="shared" si="2146"/>
        <v>0</v>
      </c>
      <c r="AC230" s="73">
        <f t="shared" si="2147"/>
        <v>0</v>
      </c>
      <c r="AD230" s="73">
        <f t="shared" si="2148"/>
        <v>0</v>
      </c>
      <c r="AE230" s="46">
        <f t="shared" si="2149"/>
        <v>0</v>
      </c>
      <c r="AF230" s="40">
        <f t="shared" si="2150"/>
        <v>0</v>
      </c>
      <c r="AG230" s="40">
        <f t="shared" si="2151"/>
        <v>0</v>
      </c>
      <c r="AH230" s="5"/>
      <c r="AI230" s="9"/>
      <c r="AJ230" s="9"/>
      <c r="AK230" s="9"/>
      <c r="AL230" s="9"/>
      <c r="AM230" s="9"/>
      <c r="AN230" s="40">
        <f t="shared" si="2152"/>
        <v>0</v>
      </c>
      <c r="AO230" s="9"/>
      <c r="AP230" s="9"/>
      <c r="AQ230" s="9"/>
      <c r="AR230" s="85">
        <f t="shared" si="2153"/>
        <v>0</v>
      </c>
      <c r="AS230" s="85">
        <f t="shared" si="2154"/>
        <v>0</v>
      </c>
      <c r="AT230" s="9"/>
      <c r="AU230" s="45" t="s">
        <v>219</v>
      </c>
      <c r="AV230" s="90" t="e">
        <f t="shared" si="2155"/>
        <v>#DIV/0!</v>
      </c>
      <c r="AW230" s="90">
        <v>0</v>
      </c>
      <c r="AX230" s="90" t="e">
        <f t="shared" si="2157"/>
        <v>#DIV/0!</v>
      </c>
      <c r="AY230" s="92">
        <f t="shared" si="2158"/>
        <v>0</v>
      </c>
      <c r="AZ230" s="92">
        <f t="shared" si="2159"/>
        <v>0</v>
      </c>
      <c r="BA230" s="93">
        <f t="shared" si="2160"/>
        <v>0</v>
      </c>
      <c r="BB230" s="93">
        <f t="shared" si="2161"/>
        <v>0</v>
      </c>
      <c r="BC230" s="94"/>
      <c r="BD230" s="85"/>
      <c r="BE230" s="85"/>
      <c r="BF230" s="85"/>
      <c r="BG230" s="85"/>
      <c r="BH230" s="85"/>
      <c r="BI230" s="93">
        <f t="shared" si="2162"/>
        <v>0</v>
      </c>
      <c r="BJ230" s="85"/>
      <c r="BK230" s="85"/>
      <c r="BL230" s="85"/>
      <c r="BM230" s="85">
        <f t="shared" si="2163"/>
        <v>0</v>
      </c>
      <c r="BN230" s="85">
        <f t="shared" si="2164"/>
        <v>0</v>
      </c>
      <c r="BO230" s="9"/>
      <c r="BP230" s="45" t="s">
        <v>219</v>
      </c>
      <c r="BQ230" s="90" t="e">
        <f t="shared" si="2165"/>
        <v>#DIV/0!</v>
      </c>
      <c r="BR230" s="90">
        <v>0</v>
      </c>
      <c r="BS230" s="90" t="e">
        <f t="shared" si="2167"/>
        <v>#DIV/0!</v>
      </c>
      <c r="BT230" s="93">
        <f t="shared" si="2168"/>
        <v>0</v>
      </c>
      <c r="BU230" s="93">
        <f t="shared" si="2169"/>
        <v>0</v>
      </c>
      <c r="BV230" s="94"/>
      <c r="BW230" s="85"/>
      <c r="BX230" s="85"/>
      <c r="BY230" s="85"/>
      <c r="BZ230" s="85"/>
      <c r="CA230" s="85"/>
      <c r="CB230" s="93">
        <f t="shared" si="2170"/>
        <v>0</v>
      </c>
      <c r="CC230" s="85"/>
      <c r="CD230" s="85"/>
      <c r="CE230" s="85"/>
      <c r="CF230" s="85">
        <f t="shared" si="2171"/>
        <v>0</v>
      </c>
      <c r="CG230" s="85">
        <f t="shared" si="2172"/>
        <v>0</v>
      </c>
      <c r="CH230" s="9"/>
      <c r="CI230" s="45" t="s">
        <v>219</v>
      </c>
      <c r="CJ230" s="96" t="e">
        <f t="shared" si="2173"/>
        <v>#DIV/0!</v>
      </c>
      <c r="CK230" s="96">
        <v>0</v>
      </c>
      <c r="CL230" s="96" t="e">
        <f t="shared" si="2175"/>
        <v>#DIV/0!</v>
      </c>
      <c r="CM230" s="93">
        <f t="shared" si="2176"/>
        <v>0</v>
      </c>
      <c r="CN230" s="93">
        <f t="shared" si="2177"/>
        <v>0</v>
      </c>
      <c r="CO230" s="94"/>
      <c r="CP230" s="85"/>
      <c r="CQ230" s="85"/>
      <c r="CR230" s="85"/>
      <c r="CS230" s="85"/>
      <c r="CT230" s="85"/>
      <c r="CU230" s="93">
        <f t="shared" si="2178"/>
        <v>0</v>
      </c>
      <c r="CV230" s="85"/>
      <c r="CW230" s="85"/>
      <c r="CX230" s="85"/>
      <c r="CY230" s="85">
        <f t="shared" si="2179"/>
        <v>0</v>
      </c>
      <c r="CZ230" s="85">
        <f t="shared" si="2180"/>
        <v>0</v>
      </c>
      <c r="DA230" s="9">
        <v>40555</v>
      </c>
      <c r="DB230" s="45" t="s">
        <v>219</v>
      </c>
      <c r="DC230" s="96">
        <f t="shared" ref="DC230" si="2203">ROUND(((CR230+CS230)-(BY230+BZ230))/DA230/10,2)*-1</f>
        <v>0</v>
      </c>
      <c r="DD230" s="96">
        <v>0</v>
      </c>
      <c r="DE230" s="96">
        <f t="shared" si="2183"/>
        <v>0</v>
      </c>
      <c r="DF230" s="93">
        <f t="shared" si="2184"/>
        <v>0</v>
      </c>
      <c r="DG230" s="93">
        <f t="shared" si="2185"/>
        <v>0</v>
      </c>
      <c r="DH230" s="94"/>
      <c r="DI230" s="85"/>
      <c r="DJ230" s="85"/>
      <c r="DK230" s="85"/>
      <c r="DL230" s="85"/>
      <c r="DM230" s="85"/>
      <c r="DN230" s="93">
        <f t="shared" si="2186"/>
        <v>0</v>
      </c>
      <c r="DO230" s="85"/>
      <c r="DP230" s="85"/>
      <c r="DQ230" s="85"/>
      <c r="DR230" s="85">
        <f t="shared" si="2187"/>
        <v>0</v>
      </c>
      <c r="DS230" s="85">
        <f t="shared" si="2188"/>
        <v>0</v>
      </c>
      <c r="DT230" s="9"/>
      <c r="DU230" s="45" t="s">
        <v>219</v>
      </c>
      <c r="DV230" s="96" t="e">
        <f t="shared" ref="DV230" si="2204">ROUND(((DK230+DL230)-(CR230+CS230))/DT230/10,2)*-1</f>
        <v>#DIV/0!</v>
      </c>
      <c r="DW230" s="96">
        <v>0</v>
      </c>
      <c r="DX230" s="96" t="e">
        <f t="shared" si="2191"/>
        <v>#DIV/0!</v>
      </c>
      <c r="DY230" s="93">
        <f t="shared" si="2192"/>
        <v>0</v>
      </c>
      <c r="DZ230" s="93">
        <f t="shared" si="2193"/>
        <v>0</v>
      </c>
      <c r="EA230" s="94"/>
      <c r="EB230" s="85"/>
      <c r="EC230" s="85"/>
      <c r="ED230" s="85"/>
      <c r="EE230" s="85"/>
      <c r="EF230" s="85"/>
      <c r="EG230" s="93">
        <f t="shared" si="2194"/>
        <v>0</v>
      </c>
      <c r="EH230" s="85"/>
      <c r="EI230" s="85"/>
      <c r="EJ230" s="85"/>
      <c r="EK230" s="85">
        <f t="shared" si="2195"/>
        <v>0</v>
      </c>
      <c r="EL230" s="85">
        <f t="shared" si="2196"/>
        <v>0</v>
      </c>
      <c r="EM230" s="9"/>
      <c r="EN230" s="45" t="s">
        <v>219</v>
      </c>
      <c r="EO230" s="96" t="e">
        <f t="shared" ref="EO230" si="2205">ROUND(((ED230+EE230)-(DK230+DL230))/EM230/10,2)*-1</f>
        <v>#DIV/0!</v>
      </c>
      <c r="EP230" s="96">
        <v>0</v>
      </c>
      <c r="EQ230" s="96" t="e">
        <f t="shared" si="2199"/>
        <v>#DIV/0!</v>
      </c>
    </row>
    <row r="231" spans="1:147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94</v>
      </c>
      <c r="G231" s="7" t="s">
        <v>95</v>
      </c>
      <c r="H231" s="40">
        <f t="shared" si="2138"/>
        <v>0</v>
      </c>
      <c r="I231" s="40">
        <f t="shared" si="2139"/>
        <v>0</v>
      </c>
      <c r="J231" s="5"/>
      <c r="K231" s="9"/>
      <c r="L231" s="9"/>
      <c r="M231" s="9"/>
      <c r="N231" s="9"/>
      <c r="O231" s="9"/>
      <c r="P231" s="40">
        <f t="shared" si="2140"/>
        <v>0</v>
      </c>
      <c r="Q231" s="9"/>
      <c r="R231" s="9"/>
      <c r="S231" s="9"/>
      <c r="T231" s="68">
        <f t="shared" si="2141"/>
        <v>0</v>
      </c>
      <c r="U231" s="68">
        <f t="shared" si="2142"/>
        <v>0</v>
      </c>
      <c r="V231" s="9">
        <f t="shared" si="2143"/>
        <v>0</v>
      </c>
      <c r="W231" s="9">
        <f t="shared" si="2143"/>
        <v>0</v>
      </c>
      <c r="X231" s="45" t="s">
        <v>219</v>
      </c>
      <c r="Y231" s="9">
        <v>20956</v>
      </c>
      <c r="Z231" s="73">
        <f t="shared" si="2144"/>
        <v>0</v>
      </c>
      <c r="AA231" s="73">
        <f t="shared" si="2145"/>
        <v>0</v>
      </c>
      <c r="AB231" s="73">
        <f t="shared" si="2146"/>
        <v>0</v>
      </c>
      <c r="AC231" s="73">
        <f t="shared" si="2147"/>
        <v>0</v>
      </c>
      <c r="AD231" s="73">
        <f t="shared" si="2148"/>
        <v>0</v>
      </c>
      <c r="AE231" s="46">
        <f t="shared" si="2149"/>
        <v>0</v>
      </c>
      <c r="AF231" s="40">
        <f t="shared" si="2150"/>
        <v>0</v>
      </c>
      <c r="AG231" s="40">
        <f t="shared" si="2151"/>
        <v>0</v>
      </c>
      <c r="AH231" s="5"/>
      <c r="AI231" s="9"/>
      <c r="AJ231" s="9"/>
      <c r="AK231" s="9"/>
      <c r="AL231" s="9"/>
      <c r="AM231" s="9"/>
      <c r="AN231" s="40">
        <f t="shared" si="2152"/>
        <v>0</v>
      </c>
      <c r="AO231" s="9"/>
      <c r="AP231" s="9"/>
      <c r="AQ231" s="9"/>
      <c r="AR231" s="85">
        <f t="shared" si="2153"/>
        <v>0</v>
      </c>
      <c r="AS231" s="85">
        <f t="shared" si="2154"/>
        <v>0</v>
      </c>
      <c r="AT231" s="45" t="s">
        <v>219</v>
      </c>
      <c r="AU231" s="9"/>
      <c r="AV231" s="90">
        <v>0</v>
      </c>
      <c r="AW231" s="90" t="e">
        <f t="shared" si="2156"/>
        <v>#DIV/0!</v>
      </c>
      <c r="AX231" s="90" t="e">
        <f t="shared" si="2157"/>
        <v>#DIV/0!</v>
      </c>
      <c r="AY231" s="92">
        <f t="shared" si="2158"/>
        <v>0</v>
      </c>
      <c r="AZ231" s="92">
        <f t="shared" si="2159"/>
        <v>0</v>
      </c>
      <c r="BA231" s="93">
        <f t="shared" si="2160"/>
        <v>0</v>
      </c>
      <c r="BB231" s="93">
        <f t="shared" si="2161"/>
        <v>0</v>
      </c>
      <c r="BC231" s="94"/>
      <c r="BD231" s="85"/>
      <c r="BE231" s="85"/>
      <c r="BF231" s="85"/>
      <c r="BG231" s="85"/>
      <c r="BH231" s="85"/>
      <c r="BI231" s="93">
        <f t="shared" si="2162"/>
        <v>0</v>
      </c>
      <c r="BJ231" s="85"/>
      <c r="BK231" s="85"/>
      <c r="BL231" s="85"/>
      <c r="BM231" s="85">
        <f t="shared" si="2163"/>
        <v>0</v>
      </c>
      <c r="BN231" s="85">
        <f t="shared" si="2164"/>
        <v>0</v>
      </c>
      <c r="BO231" s="45" t="s">
        <v>219</v>
      </c>
      <c r="BP231" s="9"/>
      <c r="BQ231" s="90">
        <v>0</v>
      </c>
      <c r="BR231" s="90" t="e">
        <f t="shared" si="2166"/>
        <v>#DIV/0!</v>
      </c>
      <c r="BS231" s="90" t="e">
        <f t="shared" si="2167"/>
        <v>#DIV/0!</v>
      </c>
      <c r="BT231" s="93">
        <f t="shared" si="2168"/>
        <v>0</v>
      </c>
      <c r="BU231" s="93">
        <f t="shared" si="2169"/>
        <v>0</v>
      </c>
      <c r="BV231" s="94"/>
      <c r="BW231" s="85"/>
      <c r="BX231" s="85"/>
      <c r="BY231" s="85"/>
      <c r="BZ231" s="85"/>
      <c r="CA231" s="85"/>
      <c r="CB231" s="93">
        <f t="shared" si="2170"/>
        <v>0</v>
      </c>
      <c r="CC231" s="85"/>
      <c r="CD231" s="85"/>
      <c r="CE231" s="85"/>
      <c r="CF231" s="85">
        <f t="shared" si="2171"/>
        <v>0</v>
      </c>
      <c r="CG231" s="85">
        <f t="shared" si="2172"/>
        <v>0</v>
      </c>
      <c r="CH231" s="45" t="s">
        <v>219</v>
      </c>
      <c r="CI231" s="9"/>
      <c r="CJ231" s="96">
        <v>0</v>
      </c>
      <c r="CK231" s="96" t="e">
        <f t="shared" si="2174"/>
        <v>#DIV/0!</v>
      </c>
      <c r="CL231" s="96" t="e">
        <f t="shared" si="2175"/>
        <v>#DIV/0!</v>
      </c>
      <c r="CM231" s="93">
        <f t="shared" si="2176"/>
        <v>0</v>
      </c>
      <c r="CN231" s="93">
        <f t="shared" si="2177"/>
        <v>0</v>
      </c>
      <c r="CO231" s="94"/>
      <c r="CP231" s="85"/>
      <c r="CQ231" s="85"/>
      <c r="CR231" s="85"/>
      <c r="CS231" s="85"/>
      <c r="CT231" s="85"/>
      <c r="CU231" s="93">
        <f t="shared" si="2178"/>
        <v>0</v>
      </c>
      <c r="CV231" s="85"/>
      <c r="CW231" s="85"/>
      <c r="CX231" s="85"/>
      <c r="CY231" s="85">
        <f t="shared" si="2179"/>
        <v>0</v>
      </c>
      <c r="CZ231" s="85">
        <f t="shared" si="2180"/>
        <v>0</v>
      </c>
      <c r="DA231" s="45" t="s">
        <v>219</v>
      </c>
      <c r="DB231" s="9">
        <v>21384</v>
      </c>
      <c r="DC231" s="96">
        <v>0</v>
      </c>
      <c r="DD231" s="96">
        <f t="shared" ref="DD231" si="2206">ROUND(((CW231-CD231)/DB231/10),2)*-1</f>
        <v>0</v>
      </c>
      <c r="DE231" s="96">
        <f t="shared" si="2183"/>
        <v>0</v>
      </c>
      <c r="DF231" s="93">
        <f t="shared" si="2184"/>
        <v>0</v>
      </c>
      <c r="DG231" s="93">
        <f t="shared" si="2185"/>
        <v>0</v>
      </c>
      <c r="DH231" s="94"/>
      <c r="DI231" s="85"/>
      <c r="DJ231" s="85"/>
      <c r="DK231" s="85"/>
      <c r="DL231" s="85"/>
      <c r="DM231" s="85"/>
      <c r="DN231" s="93">
        <f t="shared" si="2186"/>
        <v>0</v>
      </c>
      <c r="DO231" s="85"/>
      <c r="DP231" s="85"/>
      <c r="DQ231" s="85"/>
      <c r="DR231" s="85">
        <f t="shared" si="2187"/>
        <v>0</v>
      </c>
      <c r="DS231" s="85">
        <f t="shared" si="2188"/>
        <v>0</v>
      </c>
      <c r="DT231" s="45" t="s">
        <v>219</v>
      </c>
      <c r="DU231" s="9"/>
      <c r="DV231" s="96">
        <v>0</v>
      </c>
      <c r="DW231" s="96" t="e">
        <f t="shared" ref="DW231" si="2207">ROUND(((DP231-CW231)/DU231/10),2)*-1</f>
        <v>#DIV/0!</v>
      </c>
      <c r="DX231" s="96" t="e">
        <f t="shared" si="2191"/>
        <v>#DIV/0!</v>
      </c>
      <c r="DY231" s="93">
        <f t="shared" si="2192"/>
        <v>0</v>
      </c>
      <c r="DZ231" s="93">
        <f t="shared" si="2193"/>
        <v>0</v>
      </c>
      <c r="EA231" s="94"/>
      <c r="EB231" s="85"/>
      <c r="EC231" s="85"/>
      <c r="ED231" s="85"/>
      <c r="EE231" s="85"/>
      <c r="EF231" s="85"/>
      <c r="EG231" s="93">
        <f t="shared" si="2194"/>
        <v>0</v>
      </c>
      <c r="EH231" s="85"/>
      <c r="EI231" s="85"/>
      <c r="EJ231" s="85"/>
      <c r="EK231" s="85">
        <f t="shared" si="2195"/>
        <v>0</v>
      </c>
      <c r="EL231" s="85">
        <f t="shared" si="2196"/>
        <v>0</v>
      </c>
      <c r="EM231" s="45" t="s">
        <v>219</v>
      </c>
      <c r="EN231" s="9"/>
      <c r="EO231" s="96">
        <v>0</v>
      </c>
      <c r="EP231" s="96" t="e">
        <f t="shared" ref="EP231" si="2208">ROUND(((EI231-DP231)/EN231/10),2)*-1</f>
        <v>#DIV/0!</v>
      </c>
      <c r="EQ231" s="96" t="e">
        <f t="shared" si="2199"/>
        <v>#DIV/0!</v>
      </c>
    </row>
    <row r="232" spans="1:147" x14ac:dyDescent="0.25">
      <c r="A232" s="29"/>
      <c r="B232" s="30"/>
      <c r="C232" s="31"/>
      <c r="D232" s="32" t="s">
        <v>186</v>
      </c>
      <c r="E232" s="30"/>
      <c r="F232" s="30"/>
      <c r="G232" s="31"/>
      <c r="H232" s="33">
        <f t="shared" ref="H232:AE232" si="2209">SUBTOTAL(9,H226:H231)</f>
        <v>0</v>
      </c>
      <c r="I232" s="33">
        <f t="shared" si="2209"/>
        <v>0</v>
      </c>
      <c r="J232" s="33">
        <f t="shared" si="2209"/>
        <v>0</v>
      </c>
      <c r="K232" s="33">
        <f t="shared" si="2209"/>
        <v>0</v>
      </c>
      <c r="L232" s="33">
        <f t="shared" si="2209"/>
        <v>0</v>
      </c>
      <c r="M232" s="33">
        <f t="shared" si="2209"/>
        <v>0</v>
      </c>
      <c r="N232" s="33">
        <f t="shared" si="2209"/>
        <v>0</v>
      </c>
      <c r="O232" s="33">
        <f t="shared" si="2209"/>
        <v>0</v>
      </c>
      <c r="P232" s="33">
        <f t="shared" si="2209"/>
        <v>0</v>
      </c>
      <c r="Q232" s="33">
        <f t="shared" si="2209"/>
        <v>0</v>
      </c>
      <c r="R232" s="33">
        <f t="shared" si="2209"/>
        <v>0</v>
      </c>
      <c r="S232" s="33">
        <f t="shared" si="2209"/>
        <v>0</v>
      </c>
      <c r="T232" s="33">
        <f t="shared" si="2209"/>
        <v>0</v>
      </c>
      <c r="U232" s="33">
        <f t="shared" si="2209"/>
        <v>0</v>
      </c>
      <c r="V232" s="33">
        <f t="shared" si="2209"/>
        <v>0</v>
      </c>
      <c r="W232" s="33">
        <f t="shared" si="2209"/>
        <v>0</v>
      </c>
      <c r="X232" s="33">
        <f t="shared" si="2209"/>
        <v>126036</v>
      </c>
      <c r="Y232" s="33">
        <f t="shared" si="2209"/>
        <v>99667</v>
      </c>
      <c r="Z232" s="47">
        <f t="shared" si="2209"/>
        <v>0</v>
      </c>
      <c r="AA232" s="47">
        <f t="shared" si="2209"/>
        <v>0</v>
      </c>
      <c r="AB232" s="47">
        <f t="shared" si="2209"/>
        <v>0</v>
      </c>
      <c r="AC232" s="47">
        <f t="shared" si="2209"/>
        <v>0</v>
      </c>
      <c r="AD232" s="47">
        <f t="shared" si="2209"/>
        <v>0</v>
      </c>
      <c r="AE232" s="47">
        <f t="shared" si="2209"/>
        <v>0</v>
      </c>
      <c r="AF232" s="33">
        <f t="shared" ref="AF232:AX232" si="2210">SUBTOTAL(9,AF226:AF231)</f>
        <v>0</v>
      </c>
      <c r="AG232" s="33">
        <f t="shared" si="2210"/>
        <v>0</v>
      </c>
      <c r="AH232" s="33">
        <f t="shared" si="2210"/>
        <v>0</v>
      </c>
      <c r="AI232" s="33">
        <f t="shared" si="2210"/>
        <v>0</v>
      </c>
      <c r="AJ232" s="33">
        <f t="shared" si="2210"/>
        <v>0</v>
      </c>
      <c r="AK232" s="33">
        <f t="shared" si="2210"/>
        <v>0</v>
      </c>
      <c r="AL232" s="33">
        <f t="shared" si="2210"/>
        <v>0</v>
      </c>
      <c r="AM232" s="33">
        <f t="shared" si="2210"/>
        <v>0</v>
      </c>
      <c r="AN232" s="33">
        <f t="shared" si="2210"/>
        <v>0</v>
      </c>
      <c r="AO232" s="33">
        <f t="shared" si="2210"/>
        <v>0</v>
      </c>
      <c r="AP232" s="33">
        <f t="shared" si="2210"/>
        <v>0</v>
      </c>
      <c r="AQ232" s="33">
        <f t="shared" si="2210"/>
        <v>0</v>
      </c>
      <c r="AR232" s="33">
        <f t="shared" si="2210"/>
        <v>0</v>
      </c>
      <c r="AS232" s="33">
        <f t="shared" si="2210"/>
        <v>0</v>
      </c>
      <c r="AT232" s="33">
        <f t="shared" si="2210"/>
        <v>0</v>
      </c>
      <c r="AU232" s="33">
        <f t="shared" si="2210"/>
        <v>0</v>
      </c>
      <c r="AV232" s="47" t="e">
        <f t="shared" si="2210"/>
        <v>#DIV/0!</v>
      </c>
      <c r="AW232" s="47" t="e">
        <f t="shared" si="2210"/>
        <v>#DIV/0!</v>
      </c>
      <c r="AX232" s="47" t="e">
        <f t="shared" si="2210"/>
        <v>#DIV/0!</v>
      </c>
      <c r="AY232"/>
      <c r="AZ232"/>
      <c r="BA232" s="33">
        <f t="shared" ref="BA232:BS232" si="2211">SUBTOTAL(9,BA226:BA231)</f>
        <v>0</v>
      </c>
      <c r="BB232" s="33">
        <f t="shared" si="2211"/>
        <v>0</v>
      </c>
      <c r="BC232" s="33">
        <f t="shared" si="2211"/>
        <v>0</v>
      </c>
      <c r="BD232" s="33">
        <f t="shared" si="2211"/>
        <v>0</v>
      </c>
      <c r="BE232" s="33">
        <f t="shared" si="2211"/>
        <v>0</v>
      </c>
      <c r="BF232" s="33">
        <f t="shared" si="2211"/>
        <v>0</v>
      </c>
      <c r="BG232" s="33">
        <f t="shared" si="2211"/>
        <v>0</v>
      </c>
      <c r="BH232" s="33">
        <f t="shared" si="2211"/>
        <v>0</v>
      </c>
      <c r="BI232" s="33">
        <f t="shared" si="2211"/>
        <v>0</v>
      </c>
      <c r="BJ232" s="33">
        <f t="shared" si="2211"/>
        <v>0</v>
      </c>
      <c r="BK232" s="33">
        <f t="shared" si="2211"/>
        <v>0</v>
      </c>
      <c r="BL232" s="33">
        <f t="shared" si="2211"/>
        <v>0</v>
      </c>
      <c r="BM232" s="33">
        <f t="shared" si="2211"/>
        <v>0</v>
      </c>
      <c r="BN232" s="33">
        <f t="shared" si="2211"/>
        <v>0</v>
      </c>
      <c r="BO232" s="33">
        <f t="shared" si="2211"/>
        <v>0</v>
      </c>
      <c r="BP232" s="33">
        <f t="shared" si="2211"/>
        <v>0</v>
      </c>
      <c r="BQ232" s="47" t="e">
        <f t="shared" si="2211"/>
        <v>#DIV/0!</v>
      </c>
      <c r="BR232" s="47" t="e">
        <f t="shared" si="2211"/>
        <v>#DIV/0!</v>
      </c>
      <c r="BS232" s="47" t="e">
        <f t="shared" si="2211"/>
        <v>#DIV/0!</v>
      </c>
      <c r="BT232" s="95">
        <f t="shared" ref="BT232:CL232" si="2212">SUBTOTAL(9,BT226:BT231)</f>
        <v>0</v>
      </c>
      <c r="BU232" s="33">
        <f t="shared" si="2212"/>
        <v>0</v>
      </c>
      <c r="BV232" s="33">
        <f t="shared" si="2212"/>
        <v>0</v>
      </c>
      <c r="BW232" s="33">
        <f t="shared" si="2212"/>
        <v>0</v>
      </c>
      <c r="BX232" s="33">
        <f t="shared" si="2212"/>
        <v>0</v>
      </c>
      <c r="BY232" s="33">
        <f t="shared" si="2212"/>
        <v>0</v>
      </c>
      <c r="BZ232" s="33">
        <f t="shared" si="2212"/>
        <v>0</v>
      </c>
      <c r="CA232" s="33">
        <f t="shared" si="2212"/>
        <v>0</v>
      </c>
      <c r="CB232" s="33">
        <f t="shared" si="2212"/>
        <v>0</v>
      </c>
      <c r="CC232" s="33">
        <f t="shared" si="2212"/>
        <v>0</v>
      </c>
      <c r="CD232" s="33">
        <f t="shared" si="2212"/>
        <v>0</v>
      </c>
      <c r="CE232" s="33">
        <f t="shared" si="2212"/>
        <v>0</v>
      </c>
      <c r="CF232" s="33">
        <f t="shared" si="2212"/>
        <v>0</v>
      </c>
      <c r="CG232" s="33">
        <f t="shared" si="2212"/>
        <v>0</v>
      </c>
      <c r="CH232" s="33">
        <f t="shared" si="2212"/>
        <v>0</v>
      </c>
      <c r="CI232" s="33">
        <f t="shared" si="2212"/>
        <v>0</v>
      </c>
      <c r="CJ232" s="60" t="e">
        <f t="shared" si="2212"/>
        <v>#DIV/0!</v>
      </c>
      <c r="CK232" s="60" t="e">
        <f t="shared" si="2212"/>
        <v>#DIV/0!</v>
      </c>
      <c r="CL232" s="60" t="e">
        <f t="shared" si="2212"/>
        <v>#DIV/0!</v>
      </c>
      <c r="CM232" s="95">
        <f t="shared" ref="CM232:DE232" si="2213">SUBTOTAL(9,CM226:CM231)</f>
        <v>0</v>
      </c>
      <c r="CN232" s="33">
        <f t="shared" si="2213"/>
        <v>0</v>
      </c>
      <c r="CO232" s="33">
        <f t="shared" si="2213"/>
        <v>0</v>
      </c>
      <c r="CP232" s="33">
        <f t="shared" si="2213"/>
        <v>0</v>
      </c>
      <c r="CQ232" s="33">
        <f t="shared" si="2213"/>
        <v>0</v>
      </c>
      <c r="CR232" s="33">
        <f t="shared" si="2213"/>
        <v>0</v>
      </c>
      <c r="CS232" s="33">
        <f t="shared" si="2213"/>
        <v>0</v>
      </c>
      <c r="CT232" s="33">
        <f t="shared" si="2213"/>
        <v>0</v>
      </c>
      <c r="CU232" s="33">
        <f t="shared" si="2213"/>
        <v>0</v>
      </c>
      <c r="CV232" s="33">
        <f t="shared" si="2213"/>
        <v>0</v>
      </c>
      <c r="CW232" s="33">
        <f t="shared" si="2213"/>
        <v>0</v>
      </c>
      <c r="CX232" s="33">
        <f t="shared" si="2213"/>
        <v>0</v>
      </c>
      <c r="CY232" s="33">
        <f t="shared" si="2213"/>
        <v>0</v>
      </c>
      <c r="CZ232" s="33">
        <f t="shared" si="2213"/>
        <v>0</v>
      </c>
      <c r="DA232" s="33">
        <f t="shared" si="2213"/>
        <v>145073</v>
      </c>
      <c r="DB232" s="33">
        <f t="shared" si="2213"/>
        <v>90544</v>
      </c>
      <c r="DC232" s="60">
        <f t="shared" si="2213"/>
        <v>0</v>
      </c>
      <c r="DD232" s="60">
        <f t="shared" si="2213"/>
        <v>0</v>
      </c>
      <c r="DE232" s="60">
        <f t="shared" si="2213"/>
        <v>0</v>
      </c>
      <c r="DF232" s="95">
        <f t="shared" ref="DF232:DX232" si="2214">SUBTOTAL(9,DF226:DF231)</f>
        <v>0</v>
      </c>
      <c r="DG232" s="33">
        <f t="shared" si="2214"/>
        <v>0</v>
      </c>
      <c r="DH232" s="33">
        <f t="shared" si="2214"/>
        <v>0</v>
      </c>
      <c r="DI232" s="33">
        <f t="shared" si="2214"/>
        <v>0</v>
      </c>
      <c r="DJ232" s="33">
        <f t="shared" si="2214"/>
        <v>0</v>
      </c>
      <c r="DK232" s="33">
        <f t="shared" si="2214"/>
        <v>0</v>
      </c>
      <c r="DL232" s="33">
        <f t="shared" si="2214"/>
        <v>0</v>
      </c>
      <c r="DM232" s="33">
        <f t="shared" si="2214"/>
        <v>0</v>
      </c>
      <c r="DN232" s="33">
        <f t="shared" si="2214"/>
        <v>0</v>
      </c>
      <c r="DO232" s="33">
        <f t="shared" si="2214"/>
        <v>0</v>
      </c>
      <c r="DP232" s="33">
        <f t="shared" si="2214"/>
        <v>0</v>
      </c>
      <c r="DQ232" s="33">
        <f t="shared" si="2214"/>
        <v>0</v>
      </c>
      <c r="DR232" s="33">
        <f t="shared" si="2214"/>
        <v>0</v>
      </c>
      <c r="DS232" s="33">
        <f t="shared" si="2214"/>
        <v>0</v>
      </c>
      <c r="DT232" s="33">
        <f t="shared" si="2214"/>
        <v>0</v>
      </c>
      <c r="DU232" s="33">
        <f t="shared" si="2214"/>
        <v>0</v>
      </c>
      <c r="DV232" s="60" t="e">
        <f t="shared" si="2214"/>
        <v>#DIV/0!</v>
      </c>
      <c r="DW232" s="60" t="e">
        <f t="shared" si="2214"/>
        <v>#DIV/0!</v>
      </c>
      <c r="DX232" s="60" t="e">
        <f t="shared" si="2214"/>
        <v>#DIV/0!</v>
      </c>
      <c r="DY232" s="95">
        <f t="shared" ref="DY232:EQ232" si="2215">SUBTOTAL(9,DY226:DY231)</f>
        <v>0</v>
      </c>
      <c r="DZ232" s="33">
        <f t="shared" si="2215"/>
        <v>0</v>
      </c>
      <c r="EA232" s="33">
        <f t="shared" si="2215"/>
        <v>0</v>
      </c>
      <c r="EB232" s="33">
        <f t="shared" si="2215"/>
        <v>0</v>
      </c>
      <c r="EC232" s="33">
        <f t="shared" si="2215"/>
        <v>0</v>
      </c>
      <c r="ED232" s="33">
        <f t="shared" si="2215"/>
        <v>0</v>
      </c>
      <c r="EE232" s="33">
        <f t="shared" si="2215"/>
        <v>0</v>
      </c>
      <c r="EF232" s="33">
        <f t="shared" si="2215"/>
        <v>0</v>
      </c>
      <c r="EG232" s="33">
        <f t="shared" si="2215"/>
        <v>0</v>
      </c>
      <c r="EH232" s="33">
        <f t="shared" si="2215"/>
        <v>0</v>
      </c>
      <c r="EI232" s="33">
        <f t="shared" si="2215"/>
        <v>0</v>
      </c>
      <c r="EJ232" s="33">
        <f t="shared" si="2215"/>
        <v>0</v>
      </c>
      <c r="EK232" s="33">
        <f t="shared" si="2215"/>
        <v>0</v>
      </c>
      <c r="EL232" s="33">
        <f t="shared" si="2215"/>
        <v>0</v>
      </c>
      <c r="EM232" s="33">
        <f t="shared" si="2215"/>
        <v>0</v>
      </c>
      <c r="EN232" s="33">
        <f t="shared" si="2215"/>
        <v>0</v>
      </c>
      <c r="EO232" s="60" t="e">
        <f t="shared" si="2215"/>
        <v>#DIV/0!</v>
      </c>
      <c r="EP232" s="60" t="e">
        <f t="shared" si="2215"/>
        <v>#DIV/0!</v>
      </c>
      <c r="EQ232" s="60" t="e">
        <f t="shared" si="2215"/>
        <v>#DIV/0!</v>
      </c>
    </row>
    <row r="233" spans="1:147" x14ac:dyDescent="0.25">
      <c r="A233" s="25">
        <v>1470</v>
      </c>
      <c r="B233" s="6">
        <v>600028828</v>
      </c>
      <c r="C233" s="26">
        <v>49864360</v>
      </c>
      <c r="D233" s="27" t="s">
        <v>97</v>
      </c>
      <c r="E233" s="6">
        <v>3133</v>
      </c>
      <c r="F233" s="6" t="s">
        <v>64</v>
      </c>
      <c r="G233" s="26" t="s">
        <v>95</v>
      </c>
      <c r="H233" s="40">
        <f>I233+P233</f>
        <v>400000</v>
      </c>
      <c r="I233" s="40">
        <f>K233+L233+M233+N233+O233</f>
        <v>200000</v>
      </c>
      <c r="J233" s="5"/>
      <c r="K233" s="9"/>
      <c r="L233" s="9">
        <v>200000</v>
      </c>
      <c r="M233" s="9"/>
      <c r="N233" s="9"/>
      <c r="O233" s="9"/>
      <c r="P233" s="40">
        <f>Q233+R233+S233</f>
        <v>200000</v>
      </c>
      <c r="Q233" s="9">
        <v>200000</v>
      </c>
      <c r="R233" s="9"/>
      <c r="S233" s="9"/>
      <c r="T233" s="68">
        <f>(L233+M233+N233)*-1</f>
        <v>-200000</v>
      </c>
      <c r="U233" s="68">
        <f>(Q233+R233)*-1</f>
        <v>-200000</v>
      </c>
      <c r="V233" s="9">
        <f t="shared" ref="V233:W235" si="2216">ROUND(T233*0.65,0)</f>
        <v>-130000</v>
      </c>
      <c r="W233" s="9">
        <f t="shared" si="2216"/>
        <v>-130000</v>
      </c>
      <c r="X233" s="9">
        <v>47393</v>
      </c>
      <c r="Y233" s="9">
        <v>33657</v>
      </c>
      <c r="Z233" s="73">
        <f t="shared" ref="Z233:Z235" si="2217">IF(T233=0,0,ROUND((T233+L233)/X233/12,2))</f>
        <v>0</v>
      </c>
      <c r="AA233" s="73">
        <f t="shared" ref="AA233:AA235" si="2218">IF(U233=0,0,ROUND((U233+Q233)/Y233/12,2))</f>
        <v>0</v>
      </c>
      <c r="AB233" s="73">
        <f>Z233+AA233</f>
        <v>0</v>
      </c>
      <c r="AC233" s="73">
        <f t="shared" ref="AC233:AC235" si="2219">ROUND(Z233*0.65,2)</f>
        <v>0</v>
      </c>
      <c r="AD233" s="73">
        <f t="shared" ref="AD233:AD235" si="2220">ROUND(AA233*0.65,2)</f>
        <v>0</v>
      </c>
      <c r="AE233" s="46">
        <f>AC233+AD233</f>
        <v>0</v>
      </c>
      <c r="AF233" s="40">
        <f>AG233+AN233</f>
        <v>0</v>
      </c>
      <c r="AG233" s="40">
        <f>AI233+AJ233+AK233+AL233+AM233</f>
        <v>0</v>
      </c>
      <c r="AH233" s="5"/>
      <c r="AI233" s="9"/>
      <c r="AJ233" s="9"/>
      <c r="AK233" s="9"/>
      <c r="AL233" s="9"/>
      <c r="AM233" s="9"/>
      <c r="AN233" s="40">
        <f>AO233+AP233+AQ233</f>
        <v>0</v>
      </c>
      <c r="AO233" s="9"/>
      <c r="AP233" s="9"/>
      <c r="AQ233" s="9"/>
      <c r="AR233" s="85">
        <f>((AL233+AK233+AJ233)-((V233)*-1))*-1</f>
        <v>130000</v>
      </c>
      <c r="AS233" s="85">
        <f>((AO233+AP233)-((W233)*-1))*-1</f>
        <v>130000</v>
      </c>
      <c r="AT233" s="9"/>
      <c r="AU233" s="9"/>
      <c r="AV233" s="90" t="e">
        <f t="shared" ref="AV233" si="2221">ROUND((AY233/AT233/12)+(AC233),2)*-1</f>
        <v>#DIV/0!</v>
      </c>
      <c r="AW233" s="90" t="e">
        <f t="shared" ref="AW233:AW235" si="2222">ROUND((AZ233/AU233/10)+AD233,2)*-1</f>
        <v>#DIV/0!</v>
      </c>
      <c r="AX233" s="90" t="e">
        <f>AV233+AW233</f>
        <v>#DIV/0!</v>
      </c>
      <c r="AY233" s="92">
        <f t="shared" ref="AY233:AY235" si="2223">AK233+AL233</f>
        <v>0</v>
      </c>
      <c r="AZ233" s="92">
        <f t="shared" ref="AZ233:AZ235" si="2224">AP233</f>
        <v>0</v>
      </c>
      <c r="BA233" s="93">
        <f>BB233+BI233</f>
        <v>0</v>
      </c>
      <c r="BB233" s="93">
        <f>BD233+BE233+BF233+BG233+BH233</f>
        <v>0</v>
      </c>
      <c r="BC233" s="94"/>
      <c r="BD233" s="85"/>
      <c r="BE233" s="85"/>
      <c r="BF233" s="85"/>
      <c r="BG233" s="85"/>
      <c r="BH233" s="85"/>
      <c r="BI233" s="93">
        <f>BJ233+BK233+BL233</f>
        <v>0</v>
      </c>
      <c r="BJ233" s="85"/>
      <c r="BK233" s="85"/>
      <c r="BL233" s="85"/>
      <c r="BM233" s="85">
        <f t="shared" ref="BM233:BM235" si="2225">(BE233+BF233+BG233)-(AJ233+AK233+AL233)</f>
        <v>0</v>
      </c>
      <c r="BN233" s="85">
        <f t="shared" ref="BN233:BN235" si="2226">(BJ233+BK233)-(AO233+AP233)</f>
        <v>0</v>
      </c>
      <c r="BO233" s="9"/>
      <c r="BP233" s="9"/>
      <c r="BQ233" s="90" t="e">
        <f t="shared" ref="BQ233" si="2227">ROUND(((BF233+BG233)-(AK233+AL233))/BO233/10,2)*-1</f>
        <v>#DIV/0!</v>
      </c>
      <c r="BR233" s="90" t="e">
        <f t="shared" ref="BR233:BR235" si="2228">ROUND(((BK233-AP233)/BP233/10),2)*-1</f>
        <v>#DIV/0!</v>
      </c>
      <c r="BS233" s="90" t="e">
        <f>BQ233+BR233</f>
        <v>#DIV/0!</v>
      </c>
      <c r="BT233" s="93">
        <f>BU233+CB233</f>
        <v>0</v>
      </c>
      <c r="BU233" s="93">
        <f>BW233+BX233+BY233+BZ233+CA233</f>
        <v>0</v>
      </c>
      <c r="BV233" s="81"/>
      <c r="BW233" s="82"/>
      <c r="BX233" s="82"/>
      <c r="BY233" s="82"/>
      <c r="BZ233" s="82"/>
      <c r="CA233" s="82"/>
      <c r="CB233" s="80">
        <f t="shared" ref="CB233:CB235" si="2229">CC233+CD233+CE233</f>
        <v>0</v>
      </c>
      <c r="CC233" s="82"/>
      <c r="CD233" s="82"/>
      <c r="CE233" s="82"/>
      <c r="CF233" s="85">
        <f t="shared" ref="CF233:CF235" si="2230">(BX233+BY233+BZ233)-(BE233+BF233+BG233)</f>
        <v>0</v>
      </c>
      <c r="CG233" s="85">
        <f t="shared" ref="CG233:CG235" si="2231">(CC233+CD233)-(BJ233+BK233)</f>
        <v>0</v>
      </c>
      <c r="CH233" s="9"/>
      <c r="CI233" s="9"/>
      <c r="CJ233" s="96" t="e">
        <f>ROUND(((BY233+BZ233)-(BF233+BG233))/CH233/12,2)*-1</f>
        <v>#DIV/0!</v>
      </c>
      <c r="CK233" s="96" t="e">
        <f t="shared" ref="CK233:CK235" si="2232">ROUND(((CD233-BK233)/CI233/10),2)*-1</f>
        <v>#DIV/0!</v>
      </c>
      <c r="CL233" s="96" t="e">
        <f>CJ233+CK233</f>
        <v>#DIV/0!</v>
      </c>
      <c r="CM233" s="93">
        <f>CN233+CU233</f>
        <v>0</v>
      </c>
      <c r="CN233" s="93">
        <f>CP233+CQ233+CR233+CS233+CT233</f>
        <v>0</v>
      </c>
      <c r="CO233" s="94"/>
      <c r="CP233" s="85"/>
      <c r="CQ233" s="85"/>
      <c r="CR233" s="85"/>
      <c r="CS233" s="85"/>
      <c r="CT233" s="85"/>
      <c r="CU233" s="93">
        <f t="shared" ref="CU233:CU235" si="2233">CV233+CW233+CX233</f>
        <v>0</v>
      </c>
      <c r="CV233" s="85"/>
      <c r="CW233" s="85"/>
      <c r="CX233" s="85"/>
      <c r="CY233" s="85">
        <f t="shared" ref="CY233:CY235" si="2234">(CQ233+CR233+CS233)-(BX233+BY233+BZ233)</f>
        <v>0</v>
      </c>
      <c r="CZ233" s="85">
        <f t="shared" ref="CZ233:CZ235" si="2235">(CV233+CW233)-(CC233+CD233)</f>
        <v>0</v>
      </c>
      <c r="DA233" s="9">
        <v>48360</v>
      </c>
      <c r="DB233" s="9">
        <v>34344</v>
      </c>
      <c r="DC233" s="96">
        <f>ROUND(((CR233+CS233)-(BY233+BZ233))/DA233/12,2)*-1</f>
        <v>0</v>
      </c>
      <c r="DD233" s="96">
        <f t="shared" ref="DD233" si="2236">ROUND(((CW233-CD233)/DB233/10),2)*-1</f>
        <v>0</v>
      </c>
      <c r="DE233" s="96">
        <f>DC233+DD233</f>
        <v>0</v>
      </c>
      <c r="DF233" s="93">
        <f>DG233+DN233</f>
        <v>0</v>
      </c>
      <c r="DG233" s="93">
        <f>DI233+DJ233+DK233+DL233+DM233</f>
        <v>0</v>
      </c>
      <c r="DH233" s="94"/>
      <c r="DI233" s="85"/>
      <c r="DJ233" s="85"/>
      <c r="DK233" s="85"/>
      <c r="DL233" s="85"/>
      <c r="DM233" s="85"/>
      <c r="DN233" s="93">
        <f t="shared" ref="DN233:DN235" si="2237">DO233+DP233+DQ233</f>
        <v>0</v>
      </c>
      <c r="DO233" s="85"/>
      <c r="DP233" s="85"/>
      <c r="DQ233" s="85"/>
      <c r="DR233" s="85">
        <f t="shared" ref="DR233:DR235" si="2238">(DJ233+DK233+DL233)-(CQ233+CR233+CS233)</f>
        <v>0</v>
      </c>
      <c r="DS233" s="85">
        <f t="shared" ref="DS233:DS235" si="2239">(DO233+DP233)-(CV233+CW233)</f>
        <v>0</v>
      </c>
      <c r="DT233" s="9"/>
      <c r="DU233" s="9"/>
      <c r="DV233" s="96" t="e">
        <f>ROUND(((DK233+DL233)-(CR233+CS233))/DT233/12,2)*-1</f>
        <v>#DIV/0!</v>
      </c>
      <c r="DW233" s="96" t="e">
        <f t="shared" ref="DW233" si="2240">ROUND(((DP233-CW233)/DU233/10),2)*-1</f>
        <v>#DIV/0!</v>
      </c>
      <c r="DX233" s="96" t="e">
        <f>DV233+DW233</f>
        <v>#DIV/0!</v>
      </c>
      <c r="DY233" s="93">
        <f>DZ233+EG233</f>
        <v>0</v>
      </c>
      <c r="DZ233" s="93">
        <f>EB233+EC233+ED233+EE233+EF233</f>
        <v>0</v>
      </c>
      <c r="EA233" s="94"/>
      <c r="EB233" s="85"/>
      <c r="EC233" s="85"/>
      <c r="ED233" s="85"/>
      <c r="EE233" s="85"/>
      <c r="EF233" s="85"/>
      <c r="EG233" s="93">
        <f t="shared" ref="EG233:EG235" si="2241">EH233+EI233+EJ233</f>
        <v>0</v>
      </c>
      <c r="EH233" s="85"/>
      <c r="EI233" s="85"/>
      <c r="EJ233" s="85"/>
      <c r="EK233" s="85">
        <f t="shared" ref="EK233:EK235" si="2242">(EC233+ED233+EE233)-(DJ233+DK233+DL233)</f>
        <v>0</v>
      </c>
      <c r="EL233" s="85">
        <f t="shared" ref="EL233:EL235" si="2243">(EH233+EI233)-(DO233+DP233)</f>
        <v>0</v>
      </c>
      <c r="EM233" s="9"/>
      <c r="EN233" s="9"/>
      <c r="EO233" s="96" t="e">
        <f>ROUND(((ED233+EE233)-(DK233+DL233))/EM233/12,2)*-1</f>
        <v>#DIV/0!</v>
      </c>
      <c r="EP233" s="96" t="e">
        <f t="shared" ref="EP233" si="2244">ROUND(((EI233-DP233)/EN233/10),2)*-1</f>
        <v>#DIV/0!</v>
      </c>
      <c r="EQ233" s="96" t="e">
        <f>EO233+EP233</f>
        <v>#DIV/0!</v>
      </c>
    </row>
    <row r="234" spans="1:147" x14ac:dyDescent="0.25">
      <c r="A234" s="5">
        <v>1470</v>
      </c>
      <c r="B234" s="2">
        <v>600028828</v>
      </c>
      <c r="C234" s="7">
        <v>49864360</v>
      </c>
      <c r="D234" s="8" t="s">
        <v>97</v>
      </c>
      <c r="E234" s="19">
        <v>3133</v>
      </c>
      <c r="F234" s="19" t="s">
        <v>109</v>
      </c>
      <c r="G234" s="19" t="s">
        <v>95</v>
      </c>
      <c r="H234" s="40">
        <f>I234+P234</f>
        <v>0</v>
      </c>
      <c r="I234" s="40">
        <f>K234+L234+M234+N234+O234</f>
        <v>0</v>
      </c>
      <c r="J234" s="5"/>
      <c r="K234" s="9"/>
      <c r="L234" s="9"/>
      <c r="M234" s="9"/>
      <c r="N234" s="9"/>
      <c r="O234" s="9"/>
      <c r="P234" s="40">
        <f>Q234+R234+S234</f>
        <v>0</v>
      </c>
      <c r="Q234" s="9"/>
      <c r="R234" s="9"/>
      <c r="S234" s="9"/>
      <c r="T234" s="68">
        <f>(L234+M234+N234)*-1</f>
        <v>0</v>
      </c>
      <c r="U234" s="68">
        <f>(Q234+R234)*-1</f>
        <v>0</v>
      </c>
      <c r="V234" s="9">
        <f t="shared" si="2216"/>
        <v>0</v>
      </c>
      <c r="W234" s="9">
        <f t="shared" si="2216"/>
        <v>0</v>
      </c>
      <c r="X234" s="45" t="s">
        <v>219</v>
      </c>
      <c r="Y234" s="45" t="s">
        <v>219</v>
      </c>
      <c r="Z234" s="73">
        <f t="shared" si="2217"/>
        <v>0</v>
      </c>
      <c r="AA234" s="73">
        <f t="shared" si="2218"/>
        <v>0</v>
      </c>
      <c r="AB234" s="73">
        <f>Z234+AA234</f>
        <v>0</v>
      </c>
      <c r="AC234" s="73">
        <f t="shared" si="2219"/>
        <v>0</v>
      </c>
      <c r="AD234" s="73">
        <f t="shared" si="2220"/>
        <v>0</v>
      </c>
      <c r="AE234" s="46">
        <f>AC234+AD234</f>
        <v>0</v>
      </c>
      <c r="AF234" s="40">
        <f>AG234+AN234</f>
        <v>0</v>
      </c>
      <c r="AG234" s="40">
        <f>AI234+AJ234+AK234+AL234+AM234</f>
        <v>0</v>
      </c>
      <c r="AH234" s="5"/>
      <c r="AI234" s="9"/>
      <c r="AJ234" s="9"/>
      <c r="AK234" s="9"/>
      <c r="AL234" s="9"/>
      <c r="AM234" s="9"/>
      <c r="AN234" s="40">
        <f>AO234+AP234+AQ234</f>
        <v>0</v>
      </c>
      <c r="AO234" s="9"/>
      <c r="AP234" s="9"/>
      <c r="AQ234" s="9"/>
      <c r="AR234" s="85">
        <f>((AL234+AK234+AJ234)-((V234)*-1))*-1</f>
        <v>0</v>
      </c>
      <c r="AS234" s="85">
        <f>((AO234+AP234)-((W234)*-1))*-1</f>
        <v>0</v>
      </c>
      <c r="AT234" s="45" t="s">
        <v>219</v>
      </c>
      <c r="AU234" s="45" t="s">
        <v>219</v>
      </c>
      <c r="AV234" s="90">
        <v>0</v>
      </c>
      <c r="AW234" s="90">
        <v>0</v>
      </c>
      <c r="AX234" s="90">
        <f>AV234+AW234</f>
        <v>0</v>
      </c>
      <c r="AY234" s="92">
        <f t="shared" si="2223"/>
        <v>0</v>
      </c>
      <c r="AZ234" s="92">
        <f t="shared" si="2224"/>
        <v>0</v>
      </c>
      <c r="BA234" s="93">
        <f>BB234+BI234</f>
        <v>0</v>
      </c>
      <c r="BB234" s="93">
        <f>BD234+BE234+BF234+BG234+BH234</f>
        <v>0</v>
      </c>
      <c r="BC234" s="94"/>
      <c r="BD234" s="85"/>
      <c r="BE234" s="85"/>
      <c r="BF234" s="85"/>
      <c r="BG234" s="85"/>
      <c r="BH234" s="85"/>
      <c r="BI234" s="93">
        <f>BJ234+BK234+BL234</f>
        <v>0</v>
      </c>
      <c r="BJ234" s="85"/>
      <c r="BK234" s="85"/>
      <c r="BL234" s="85"/>
      <c r="BM234" s="85">
        <f t="shared" si="2225"/>
        <v>0</v>
      </c>
      <c r="BN234" s="85">
        <f t="shared" si="2226"/>
        <v>0</v>
      </c>
      <c r="BO234" s="45" t="s">
        <v>219</v>
      </c>
      <c r="BP234" s="45" t="s">
        <v>219</v>
      </c>
      <c r="BQ234" s="90">
        <v>0</v>
      </c>
      <c r="BR234" s="90">
        <v>0</v>
      </c>
      <c r="BS234" s="90">
        <f>BQ234+BR234</f>
        <v>0</v>
      </c>
      <c r="BT234" s="93">
        <f>BU234+CB234</f>
        <v>0</v>
      </c>
      <c r="BU234" s="93">
        <f>BW234+BX234+BY234+BZ234+CA234</f>
        <v>0</v>
      </c>
      <c r="BV234" s="81"/>
      <c r="BW234" s="82"/>
      <c r="BX234" s="82"/>
      <c r="BY234" s="82"/>
      <c r="BZ234" s="82"/>
      <c r="CA234" s="82"/>
      <c r="CB234" s="80">
        <f t="shared" si="2229"/>
        <v>0</v>
      </c>
      <c r="CC234" s="82"/>
      <c r="CD234" s="82"/>
      <c r="CE234" s="82"/>
      <c r="CF234" s="85">
        <f t="shared" si="2230"/>
        <v>0</v>
      </c>
      <c r="CG234" s="85">
        <f t="shared" si="2231"/>
        <v>0</v>
      </c>
      <c r="CH234" s="45" t="s">
        <v>219</v>
      </c>
      <c r="CI234" s="45" t="s">
        <v>219</v>
      </c>
      <c r="CJ234" s="96">
        <v>0</v>
      </c>
      <c r="CK234" s="96">
        <v>0</v>
      </c>
      <c r="CL234" s="96">
        <f>CJ234+CK234</f>
        <v>0</v>
      </c>
      <c r="CM234" s="93">
        <f>CN234+CU234</f>
        <v>0</v>
      </c>
      <c r="CN234" s="93">
        <f>CP234+CQ234+CR234+CS234+CT234</f>
        <v>0</v>
      </c>
      <c r="CO234" s="94"/>
      <c r="CP234" s="85"/>
      <c r="CQ234" s="85"/>
      <c r="CR234" s="85"/>
      <c r="CS234" s="85"/>
      <c r="CT234" s="85"/>
      <c r="CU234" s="93">
        <f t="shared" si="2233"/>
        <v>0</v>
      </c>
      <c r="CV234" s="85"/>
      <c r="CW234" s="85"/>
      <c r="CX234" s="85"/>
      <c r="CY234" s="85">
        <f t="shared" si="2234"/>
        <v>0</v>
      </c>
      <c r="CZ234" s="85">
        <f t="shared" si="2235"/>
        <v>0</v>
      </c>
      <c r="DA234" s="45" t="s">
        <v>219</v>
      </c>
      <c r="DB234" s="45" t="s">
        <v>219</v>
      </c>
      <c r="DC234" s="96">
        <v>0</v>
      </c>
      <c r="DD234" s="96">
        <v>0</v>
      </c>
      <c r="DE234" s="96">
        <f>DC234+DD234</f>
        <v>0</v>
      </c>
      <c r="DF234" s="93">
        <f>DG234+DN234</f>
        <v>0</v>
      </c>
      <c r="DG234" s="93">
        <f>DI234+DJ234+DK234+DL234+DM234</f>
        <v>0</v>
      </c>
      <c r="DH234" s="94"/>
      <c r="DI234" s="85"/>
      <c r="DJ234" s="85"/>
      <c r="DK234" s="85"/>
      <c r="DL234" s="85"/>
      <c r="DM234" s="85"/>
      <c r="DN234" s="93">
        <f t="shared" si="2237"/>
        <v>0</v>
      </c>
      <c r="DO234" s="85"/>
      <c r="DP234" s="85"/>
      <c r="DQ234" s="85"/>
      <c r="DR234" s="85">
        <f t="shared" si="2238"/>
        <v>0</v>
      </c>
      <c r="DS234" s="85">
        <f t="shared" si="2239"/>
        <v>0</v>
      </c>
      <c r="DT234" s="45" t="s">
        <v>219</v>
      </c>
      <c r="DU234" s="45" t="s">
        <v>219</v>
      </c>
      <c r="DV234" s="96">
        <v>0</v>
      </c>
      <c r="DW234" s="96">
        <v>0</v>
      </c>
      <c r="DX234" s="96">
        <f>DV234+DW234</f>
        <v>0</v>
      </c>
      <c r="DY234" s="93">
        <f>DZ234+EG234</f>
        <v>0</v>
      </c>
      <c r="DZ234" s="93">
        <f>EB234+EC234+ED234+EE234+EF234</f>
        <v>0</v>
      </c>
      <c r="EA234" s="94"/>
      <c r="EB234" s="85"/>
      <c r="EC234" s="85"/>
      <c r="ED234" s="85"/>
      <c r="EE234" s="85"/>
      <c r="EF234" s="85"/>
      <c r="EG234" s="93">
        <f t="shared" si="2241"/>
        <v>0</v>
      </c>
      <c r="EH234" s="85"/>
      <c r="EI234" s="85"/>
      <c r="EJ234" s="85"/>
      <c r="EK234" s="85">
        <f t="shared" si="2242"/>
        <v>0</v>
      </c>
      <c r="EL234" s="85">
        <f t="shared" si="2243"/>
        <v>0</v>
      </c>
      <c r="EM234" s="45" t="s">
        <v>219</v>
      </c>
      <c r="EN234" s="45" t="s">
        <v>219</v>
      </c>
      <c r="EO234" s="96">
        <v>0</v>
      </c>
      <c r="EP234" s="96">
        <v>0</v>
      </c>
      <c r="EQ234" s="96">
        <f>EO234+EP234</f>
        <v>0</v>
      </c>
    </row>
    <row r="235" spans="1:147" x14ac:dyDescent="0.25">
      <c r="A235" s="5">
        <v>1470</v>
      </c>
      <c r="B235" s="2">
        <v>600028828</v>
      </c>
      <c r="C235" s="7">
        <v>49864360</v>
      </c>
      <c r="D235" s="8" t="s">
        <v>97</v>
      </c>
      <c r="E235" s="2">
        <v>3141</v>
      </c>
      <c r="F235" s="2" t="s">
        <v>20</v>
      </c>
      <c r="G235" s="7" t="s">
        <v>95</v>
      </c>
      <c r="H235" s="40">
        <f>I235+P235</f>
        <v>0</v>
      </c>
      <c r="I235" s="40">
        <f>K235+L235+M235+N235+O235</f>
        <v>0</v>
      </c>
      <c r="J235" s="5"/>
      <c r="K235" s="9"/>
      <c r="L235" s="9"/>
      <c r="M235" s="9"/>
      <c r="N235" s="9"/>
      <c r="O235" s="9"/>
      <c r="P235" s="40">
        <f>Q235+R235+S235</f>
        <v>0</v>
      </c>
      <c r="Q235" s="9"/>
      <c r="R235" s="9"/>
      <c r="S235" s="9"/>
      <c r="T235" s="68">
        <f>(L235+M235+N235)*-1</f>
        <v>0</v>
      </c>
      <c r="U235" s="68">
        <f>(Q235+R235)*-1</f>
        <v>0</v>
      </c>
      <c r="V235" s="9">
        <f t="shared" si="2216"/>
        <v>0</v>
      </c>
      <c r="W235" s="9">
        <f t="shared" si="2216"/>
        <v>0</v>
      </c>
      <c r="X235" s="45" t="s">
        <v>219</v>
      </c>
      <c r="Y235" s="9">
        <v>25931</v>
      </c>
      <c r="Z235" s="73">
        <f t="shared" si="2217"/>
        <v>0</v>
      </c>
      <c r="AA235" s="73">
        <f t="shared" si="2218"/>
        <v>0</v>
      </c>
      <c r="AB235" s="73">
        <f>Z235+AA235</f>
        <v>0</v>
      </c>
      <c r="AC235" s="73">
        <f t="shared" si="2219"/>
        <v>0</v>
      </c>
      <c r="AD235" s="73">
        <f t="shared" si="2220"/>
        <v>0</v>
      </c>
      <c r="AE235" s="46">
        <f>AC235+AD235</f>
        <v>0</v>
      </c>
      <c r="AF235" s="40">
        <f>AG235+AN235</f>
        <v>0</v>
      </c>
      <c r="AG235" s="40">
        <f>AI235+AJ235+AK235+AL235+AM235</f>
        <v>0</v>
      </c>
      <c r="AH235" s="5"/>
      <c r="AI235" s="9"/>
      <c r="AJ235" s="9"/>
      <c r="AK235" s="9"/>
      <c r="AL235" s="9"/>
      <c r="AM235" s="9"/>
      <c r="AN235" s="40">
        <f>AO235+AP235+AQ235</f>
        <v>0</v>
      </c>
      <c r="AO235" s="9"/>
      <c r="AP235" s="9"/>
      <c r="AQ235" s="9"/>
      <c r="AR235" s="85">
        <f>((AL235+AK235+AJ235)-((V235)*-1))*-1</f>
        <v>0</v>
      </c>
      <c r="AS235" s="85">
        <f>((AO235+AP235)-((W235)*-1))*-1</f>
        <v>0</v>
      </c>
      <c r="AT235" s="45" t="s">
        <v>219</v>
      </c>
      <c r="AU235" s="9"/>
      <c r="AV235" s="90">
        <v>0</v>
      </c>
      <c r="AW235" s="90" t="e">
        <f t="shared" si="2222"/>
        <v>#DIV/0!</v>
      </c>
      <c r="AX235" s="90" t="e">
        <f>AV235+AW235</f>
        <v>#DIV/0!</v>
      </c>
      <c r="AY235" s="92">
        <f t="shared" si="2223"/>
        <v>0</v>
      </c>
      <c r="AZ235" s="92">
        <f t="shared" si="2224"/>
        <v>0</v>
      </c>
      <c r="BA235" s="93">
        <f>BB235+BI235</f>
        <v>0</v>
      </c>
      <c r="BB235" s="93">
        <f>BD235+BE235+BF235+BG235+BH235</f>
        <v>0</v>
      </c>
      <c r="BC235" s="94"/>
      <c r="BD235" s="85"/>
      <c r="BE235" s="85"/>
      <c r="BF235" s="85"/>
      <c r="BG235" s="85"/>
      <c r="BH235" s="85"/>
      <c r="BI235" s="93">
        <f>BJ235+BK235+BL235</f>
        <v>0</v>
      </c>
      <c r="BJ235" s="85"/>
      <c r="BK235" s="85"/>
      <c r="BL235" s="85"/>
      <c r="BM235" s="85">
        <f t="shared" si="2225"/>
        <v>0</v>
      </c>
      <c r="BN235" s="85">
        <f t="shared" si="2226"/>
        <v>0</v>
      </c>
      <c r="BO235" s="45" t="s">
        <v>219</v>
      </c>
      <c r="BP235" s="9"/>
      <c r="BQ235" s="90">
        <v>0</v>
      </c>
      <c r="BR235" s="90" t="e">
        <f t="shared" si="2228"/>
        <v>#DIV/0!</v>
      </c>
      <c r="BS235" s="90" t="e">
        <f>BQ235+BR235</f>
        <v>#DIV/0!</v>
      </c>
      <c r="BT235" s="93">
        <f>BU235+CB235</f>
        <v>0</v>
      </c>
      <c r="BU235" s="93">
        <f>BW235+BX235+BY235+BZ235+CA235</f>
        <v>0</v>
      </c>
      <c r="BV235" s="81"/>
      <c r="BW235" s="82"/>
      <c r="BX235" s="82"/>
      <c r="BY235" s="82"/>
      <c r="BZ235" s="82"/>
      <c r="CA235" s="82"/>
      <c r="CB235" s="80">
        <f t="shared" si="2229"/>
        <v>0</v>
      </c>
      <c r="CC235" s="82"/>
      <c r="CD235" s="82"/>
      <c r="CE235" s="82"/>
      <c r="CF235" s="85">
        <f t="shared" si="2230"/>
        <v>0</v>
      </c>
      <c r="CG235" s="85">
        <f t="shared" si="2231"/>
        <v>0</v>
      </c>
      <c r="CH235" s="45" t="s">
        <v>219</v>
      </c>
      <c r="CI235" s="9"/>
      <c r="CJ235" s="96">
        <v>0</v>
      </c>
      <c r="CK235" s="96" t="e">
        <f t="shared" si="2232"/>
        <v>#DIV/0!</v>
      </c>
      <c r="CL235" s="96" t="e">
        <f>CJ235+CK235</f>
        <v>#DIV/0!</v>
      </c>
      <c r="CM235" s="93">
        <f>CN235+CU235</f>
        <v>0</v>
      </c>
      <c r="CN235" s="93">
        <f>CP235+CQ235+CR235+CS235+CT235</f>
        <v>0</v>
      </c>
      <c r="CO235" s="94"/>
      <c r="CP235" s="85"/>
      <c r="CQ235" s="85"/>
      <c r="CR235" s="85"/>
      <c r="CS235" s="85"/>
      <c r="CT235" s="85"/>
      <c r="CU235" s="93">
        <f t="shared" si="2233"/>
        <v>0</v>
      </c>
      <c r="CV235" s="85"/>
      <c r="CW235" s="85"/>
      <c r="CX235" s="85"/>
      <c r="CY235" s="85">
        <f t="shared" si="2234"/>
        <v>0</v>
      </c>
      <c r="CZ235" s="85">
        <f t="shared" si="2235"/>
        <v>0</v>
      </c>
      <c r="DA235" s="45" t="s">
        <v>219</v>
      </c>
      <c r="DB235" s="9">
        <v>26460</v>
      </c>
      <c r="DC235" s="96">
        <v>0</v>
      </c>
      <c r="DD235" s="96">
        <f t="shared" ref="DD235" si="2245">ROUND(((CW235-CD235)/DB235/10),2)*-1</f>
        <v>0</v>
      </c>
      <c r="DE235" s="96">
        <f>DC235+DD235</f>
        <v>0</v>
      </c>
      <c r="DF235" s="93">
        <f>DG235+DN235</f>
        <v>0</v>
      </c>
      <c r="DG235" s="93">
        <f>DI235+DJ235+DK235+DL235+DM235</f>
        <v>0</v>
      </c>
      <c r="DH235" s="94"/>
      <c r="DI235" s="85"/>
      <c r="DJ235" s="85"/>
      <c r="DK235" s="85"/>
      <c r="DL235" s="85"/>
      <c r="DM235" s="85"/>
      <c r="DN235" s="93">
        <f t="shared" si="2237"/>
        <v>0</v>
      </c>
      <c r="DO235" s="85"/>
      <c r="DP235" s="85"/>
      <c r="DQ235" s="85"/>
      <c r="DR235" s="85">
        <f t="shared" si="2238"/>
        <v>0</v>
      </c>
      <c r="DS235" s="85">
        <f t="shared" si="2239"/>
        <v>0</v>
      </c>
      <c r="DT235" s="45" t="s">
        <v>219</v>
      </c>
      <c r="DU235" s="9"/>
      <c r="DV235" s="96">
        <v>0</v>
      </c>
      <c r="DW235" s="96" t="e">
        <f t="shared" ref="DW235" si="2246">ROUND(((DP235-CW235)/DU235/10),2)*-1</f>
        <v>#DIV/0!</v>
      </c>
      <c r="DX235" s="96" t="e">
        <f>DV235+DW235</f>
        <v>#DIV/0!</v>
      </c>
      <c r="DY235" s="93">
        <f>DZ235+EG235</f>
        <v>0</v>
      </c>
      <c r="DZ235" s="93">
        <f>EB235+EC235+ED235+EE235+EF235</f>
        <v>0</v>
      </c>
      <c r="EA235" s="94"/>
      <c r="EB235" s="85"/>
      <c r="EC235" s="85"/>
      <c r="ED235" s="85"/>
      <c r="EE235" s="85"/>
      <c r="EF235" s="85"/>
      <c r="EG235" s="93">
        <f t="shared" si="2241"/>
        <v>0</v>
      </c>
      <c r="EH235" s="85"/>
      <c r="EI235" s="85"/>
      <c r="EJ235" s="85"/>
      <c r="EK235" s="85">
        <f t="shared" si="2242"/>
        <v>0</v>
      </c>
      <c r="EL235" s="85">
        <f t="shared" si="2243"/>
        <v>0</v>
      </c>
      <c r="EM235" s="45" t="s">
        <v>219</v>
      </c>
      <c r="EN235" s="9"/>
      <c r="EO235" s="96">
        <v>0</v>
      </c>
      <c r="EP235" s="96" t="e">
        <f t="shared" ref="EP235" si="2247">ROUND(((EI235-DP235)/EN235/10),2)*-1</f>
        <v>#DIV/0!</v>
      </c>
      <c r="EQ235" s="96" t="e">
        <f>EO235+EP235</f>
        <v>#DIV/0!</v>
      </c>
    </row>
    <row r="236" spans="1:147" x14ac:dyDescent="0.25">
      <c r="A236" s="29"/>
      <c r="B236" s="30"/>
      <c r="C236" s="31"/>
      <c r="D236" s="32" t="s">
        <v>187</v>
      </c>
      <c r="E236" s="30"/>
      <c r="F236" s="30"/>
      <c r="G236" s="31"/>
      <c r="H236" s="33">
        <f t="shared" ref="H236:AE236" si="2248">SUBTOTAL(9,H233:H235)</f>
        <v>400000</v>
      </c>
      <c r="I236" s="33">
        <f t="shared" si="2248"/>
        <v>200000</v>
      </c>
      <c r="J236" s="33">
        <f t="shared" si="2248"/>
        <v>0</v>
      </c>
      <c r="K236" s="33">
        <f t="shared" si="2248"/>
        <v>0</v>
      </c>
      <c r="L236" s="33">
        <f t="shared" si="2248"/>
        <v>200000</v>
      </c>
      <c r="M236" s="33">
        <f t="shared" si="2248"/>
        <v>0</v>
      </c>
      <c r="N236" s="33">
        <f t="shared" si="2248"/>
        <v>0</v>
      </c>
      <c r="O236" s="33">
        <f t="shared" si="2248"/>
        <v>0</v>
      </c>
      <c r="P236" s="33">
        <f t="shared" si="2248"/>
        <v>200000</v>
      </c>
      <c r="Q236" s="33">
        <f t="shared" si="2248"/>
        <v>200000</v>
      </c>
      <c r="R236" s="33">
        <f t="shared" si="2248"/>
        <v>0</v>
      </c>
      <c r="S236" s="33">
        <f t="shared" si="2248"/>
        <v>0</v>
      </c>
      <c r="T236" s="33">
        <f t="shared" si="2248"/>
        <v>-200000</v>
      </c>
      <c r="U236" s="33">
        <f t="shared" si="2248"/>
        <v>-200000</v>
      </c>
      <c r="V236" s="33">
        <f t="shared" si="2248"/>
        <v>-130000</v>
      </c>
      <c r="W236" s="33">
        <f t="shared" si="2248"/>
        <v>-130000</v>
      </c>
      <c r="X236" s="33">
        <f t="shared" si="2248"/>
        <v>47393</v>
      </c>
      <c r="Y236" s="33">
        <f t="shared" si="2248"/>
        <v>59588</v>
      </c>
      <c r="Z236" s="47">
        <f t="shared" si="2248"/>
        <v>0</v>
      </c>
      <c r="AA236" s="47">
        <f t="shared" si="2248"/>
        <v>0</v>
      </c>
      <c r="AB236" s="47">
        <f t="shared" si="2248"/>
        <v>0</v>
      </c>
      <c r="AC236" s="47">
        <f t="shared" si="2248"/>
        <v>0</v>
      </c>
      <c r="AD236" s="47">
        <f t="shared" si="2248"/>
        <v>0</v>
      </c>
      <c r="AE236" s="47">
        <f t="shared" si="2248"/>
        <v>0</v>
      </c>
      <c r="AF236" s="33">
        <f t="shared" ref="AF236:AX236" si="2249">SUBTOTAL(9,AF233:AF235)</f>
        <v>0</v>
      </c>
      <c r="AG236" s="33">
        <f t="shared" si="2249"/>
        <v>0</v>
      </c>
      <c r="AH236" s="33">
        <f t="shared" si="2249"/>
        <v>0</v>
      </c>
      <c r="AI236" s="33">
        <f t="shared" si="2249"/>
        <v>0</v>
      </c>
      <c r="AJ236" s="33">
        <f t="shared" si="2249"/>
        <v>0</v>
      </c>
      <c r="AK236" s="33">
        <f t="shared" si="2249"/>
        <v>0</v>
      </c>
      <c r="AL236" s="33">
        <f t="shared" si="2249"/>
        <v>0</v>
      </c>
      <c r="AM236" s="33">
        <f t="shared" si="2249"/>
        <v>0</v>
      </c>
      <c r="AN236" s="33">
        <f t="shared" si="2249"/>
        <v>0</v>
      </c>
      <c r="AO236" s="33">
        <f t="shared" si="2249"/>
        <v>0</v>
      </c>
      <c r="AP236" s="33">
        <f t="shared" si="2249"/>
        <v>0</v>
      </c>
      <c r="AQ236" s="33">
        <f t="shared" si="2249"/>
        <v>0</v>
      </c>
      <c r="AR236" s="33">
        <f t="shared" si="2249"/>
        <v>130000</v>
      </c>
      <c r="AS236" s="33">
        <f t="shared" si="2249"/>
        <v>130000</v>
      </c>
      <c r="AT236" s="33">
        <f t="shared" si="2249"/>
        <v>0</v>
      </c>
      <c r="AU236" s="33">
        <f t="shared" si="2249"/>
        <v>0</v>
      </c>
      <c r="AV236" s="47" t="e">
        <f t="shared" si="2249"/>
        <v>#DIV/0!</v>
      </c>
      <c r="AW236" s="47" t="e">
        <f t="shared" si="2249"/>
        <v>#DIV/0!</v>
      </c>
      <c r="AX236" s="47" t="e">
        <f t="shared" si="2249"/>
        <v>#DIV/0!</v>
      </c>
      <c r="AY236"/>
      <c r="AZ236"/>
      <c r="BA236" s="33">
        <f t="shared" ref="BA236:BS236" si="2250">SUBTOTAL(9,BA233:BA235)</f>
        <v>0</v>
      </c>
      <c r="BB236" s="33">
        <f t="shared" si="2250"/>
        <v>0</v>
      </c>
      <c r="BC236" s="33">
        <f t="shared" si="2250"/>
        <v>0</v>
      </c>
      <c r="BD236" s="33">
        <f t="shared" si="2250"/>
        <v>0</v>
      </c>
      <c r="BE236" s="33">
        <f t="shared" si="2250"/>
        <v>0</v>
      </c>
      <c r="BF236" s="33">
        <f t="shared" si="2250"/>
        <v>0</v>
      </c>
      <c r="BG236" s="33">
        <f t="shared" si="2250"/>
        <v>0</v>
      </c>
      <c r="BH236" s="33">
        <f t="shared" si="2250"/>
        <v>0</v>
      </c>
      <c r="BI236" s="33">
        <f t="shared" si="2250"/>
        <v>0</v>
      </c>
      <c r="BJ236" s="33">
        <f t="shared" si="2250"/>
        <v>0</v>
      </c>
      <c r="BK236" s="33">
        <f t="shared" si="2250"/>
        <v>0</v>
      </c>
      <c r="BL236" s="33">
        <f t="shared" si="2250"/>
        <v>0</v>
      </c>
      <c r="BM236" s="33">
        <f t="shared" si="2250"/>
        <v>0</v>
      </c>
      <c r="BN236" s="33">
        <f t="shared" si="2250"/>
        <v>0</v>
      </c>
      <c r="BO236" s="33">
        <f t="shared" si="2250"/>
        <v>0</v>
      </c>
      <c r="BP236" s="33">
        <f t="shared" si="2250"/>
        <v>0</v>
      </c>
      <c r="BQ236" s="47" t="e">
        <f t="shared" si="2250"/>
        <v>#DIV/0!</v>
      </c>
      <c r="BR236" s="47" t="e">
        <f t="shared" si="2250"/>
        <v>#DIV/0!</v>
      </c>
      <c r="BS236" s="47" t="e">
        <f t="shared" si="2250"/>
        <v>#DIV/0!</v>
      </c>
      <c r="BT236" s="33">
        <f t="shared" ref="BT236:CL236" si="2251">SUBTOTAL(9,BT233:BT235)</f>
        <v>0</v>
      </c>
      <c r="BU236" s="33">
        <f t="shared" si="2251"/>
        <v>0</v>
      </c>
      <c r="BV236" s="33">
        <f t="shared" si="2251"/>
        <v>0</v>
      </c>
      <c r="BW236" s="33">
        <f t="shared" si="2251"/>
        <v>0</v>
      </c>
      <c r="BX236" s="33">
        <f t="shared" si="2251"/>
        <v>0</v>
      </c>
      <c r="BY236" s="33">
        <f t="shared" si="2251"/>
        <v>0</v>
      </c>
      <c r="BZ236" s="33">
        <f t="shared" si="2251"/>
        <v>0</v>
      </c>
      <c r="CA236" s="33">
        <f t="shared" si="2251"/>
        <v>0</v>
      </c>
      <c r="CB236" s="33">
        <f t="shared" si="2251"/>
        <v>0</v>
      </c>
      <c r="CC236" s="33">
        <f t="shared" si="2251"/>
        <v>0</v>
      </c>
      <c r="CD236" s="33">
        <f t="shared" si="2251"/>
        <v>0</v>
      </c>
      <c r="CE236" s="33">
        <f t="shared" si="2251"/>
        <v>0</v>
      </c>
      <c r="CF236" s="33">
        <f t="shared" si="2251"/>
        <v>0</v>
      </c>
      <c r="CG236" s="33">
        <f t="shared" si="2251"/>
        <v>0</v>
      </c>
      <c r="CH236" s="33">
        <f t="shared" si="2251"/>
        <v>0</v>
      </c>
      <c r="CI236" s="33">
        <f t="shared" si="2251"/>
        <v>0</v>
      </c>
      <c r="CJ236" s="60" t="e">
        <f t="shared" si="2251"/>
        <v>#DIV/0!</v>
      </c>
      <c r="CK236" s="60" t="e">
        <f t="shared" si="2251"/>
        <v>#DIV/0!</v>
      </c>
      <c r="CL236" s="60" t="e">
        <f t="shared" si="2251"/>
        <v>#DIV/0!</v>
      </c>
      <c r="CM236" s="33">
        <f t="shared" ref="CM236:DE236" si="2252">SUBTOTAL(9,CM233:CM235)</f>
        <v>0</v>
      </c>
      <c r="CN236" s="33">
        <f t="shared" si="2252"/>
        <v>0</v>
      </c>
      <c r="CO236" s="33">
        <f t="shared" si="2252"/>
        <v>0</v>
      </c>
      <c r="CP236" s="33">
        <f t="shared" si="2252"/>
        <v>0</v>
      </c>
      <c r="CQ236" s="33">
        <f t="shared" si="2252"/>
        <v>0</v>
      </c>
      <c r="CR236" s="33">
        <f t="shared" si="2252"/>
        <v>0</v>
      </c>
      <c r="CS236" s="33">
        <f t="shared" si="2252"/>
        <v>0</v>
      </c>
      <c r="CT236" s="33">
        <f t="shared" si="2252"/>
        <v>0</v>
      </c>
      <c r="CU236" s="33">
        <f t="shared" si="2252"/>
        <v>0</v>
      </c>
      <c r="CV236" s="33">
        <f t="shared" si="2252"/>
        <v>0</v>
      </c>
      <c r="CW236" s="33">
        <f t="shared" si="2252"/>
        <v>0</v>
      </c>
      <c r="CX236" s="33">
        <f t="shared" si="2252"/>
        <v>0</v>
      </c>
      <c r="CY236" s="33">
        <f t="shared" si="2252"/>
        <v>0</v>
      </c>
      <c r="CZ236" s="33">
        <f t="shared" si="2252"/>
        <v>0</v>
      </c>
      <c r="DA236" s="33">
        <f t="shared" si="2252"/>
        <v>48360</v>
      </c>
      <c r="DB236" s="33">
        <f t="shared" si="2252"/>
        <v>60804</v>
      </c>
      <c r="DC236" s="60">
        <f t="shared" si="2252"/>
        <v>0</v>
      </c>
      <c r="DD236" s="60">
        <f t="shared" si="2252"/>
        <v>0</v>
      </c>
      <c r="DE236" s="60">
        <f t="shared" si="2252"/>
        <v>0</v>
      </c>
      <c r="DF236" s="33">
        <f t="shared" ref="DF236:DX236" si="2253">SUBTOTAL(9,DF233:DF235)</f>
        <v>0</v>
      </c>
      <c r="DG236" s="33">
        <f t="shared" si="2253"/>
        <v>0</v>
      </c>
      <c r="DH236" s="33">
        <f t="shared" si="2253"/>
        <v>0</v>
      </c>
      <c r="DI236" s="33">
        <f t="shared" si="2253"/>
        <v>0</v>
      </c>
      <c r="DJ236" s="33">
        <f t="shared" si="2253"/>
        <v>0</v>
      </c>
      <c r="DK236" s="33">
        <f t="shared" si="2253"/>
        <v>0</v>
      </c>
      <c r="DL236" s="33">
        <f t="shared" si="2253"/>
        <v>0</v>
      </c>
      <c r="DM236" s="33">
        <f t="shared" si="2253"/>
        <v>0</v>
      </c>
      <c r="DN236" s="33">
        <f t="shared" si="2253"/>
        <v>0</v>
      </c>
      <c r="DO236" s="33">
        <f t="shared" si="2253"/>
        <v>0</v>
      </c>
      <c r="DP236" s="33">
        <f t="shared" si="2253"/>
        <v>0</v>
      </c>
      <c r="DQ236" s="33">
        <f t="shared" si="2253"/>
        <v>0</v>
      </c>
      <c r="DR236" s="33">
        <f t="shared" si="2253"/>
        <v>0</v>
      </c>
      <c r="DS236" s="33">
        <f t="shared" si="2253"/>
        <v>0</v>
      </c>
      <c r="DT236" s="33">
        <f t="shared" si="2253"/>
        <v>0</v>
      </c>
      <c r="DU236" s="33">
        <f t="shared" si="2253"/>
        <v>0</v>
      </c>
      <c r="DV236" s="60" t="e">
        <f t="shared" si="2253"/>
        <v>#DIV/0!</v>
      </c>
      <c r="DW236" s="60" t="e">
        <f t="shared" si="2253"/>
        <v>#DIV/0!</v>
      </c>
      <c r="DX236" s="60" t="e">
        <f t="shared" si="2253"/>
        <v>#DIV/0!</v>
      </c>
      <c r="DY236" s="33">
        <f t="shared" ref="DY236:EQ236" si="2254">SUBTOTAL(9,DY233:DY235)</f>
        <v>0</v>
      </c>
      <c r="DZ236" s="33">
        <f t="shared" si="2254"/>
        <v>0</v>
      </c>
      <c r="EA236" s="33">
        <f t="shared" si="2254"/>
        <v>0</v>
      </c>
      <c r="EB236" s="33">
        <f t="shared" si="2254"/>
        <v>0</v>
      </c>
      <c r="EC236" s="33">
        <f t="shared" si="2254"/>
        <v>0</v>
      </c>
      <c r="ED236" s="33">
        <f t="shared" si="2254"/>
        <v>0</v>
      </c>
      <c r="EE236" s="33">
        <f t="shared" si="2254"/>
        <v>0</v>
      </c>
      <c r="EF236" s="33">
        <f t="shared" si="2254"/>
        <v>0</v>
      </c>
      <c r="EG236" s="33">
        <f t="shared" si="2254"/>
        <v>0</v>
      </c>
      <c r="EH236" s="33">
        <f t="shared" si="2254"/>
        <v>0</v>
      </c>
      <c r="EI236" s="33">
        <f t="shared" si="2254"/>
        <v>0</v>
      </c>
      <c r="EJ236" s="33">
        <f t="shared" si="2254"/>
        <v>0</v>
      </c>
      <c r="EK236" s="33">
        <f t="shared" si="2254"/>
        <v>0</v>
      </c>
      <c r="EL236" s="33">
        <f t="shared" si="2254"/>
        <v>0</v>
      </c>
      <c r="EM236" s="33">
        <f t="shared" si="2254"/>
        <v>0</v>
      </c>
      <c r="EN236" s="33">
        <f t="shared" si="2254"/>
        <v>0</v>
      </c>
      <c r="EO236" s="60" t="e">
        <f t="shared" si="2254"/>
        <v>#DIV/0!</v>
      </c>
      <c r="EP236" s="60" t="e">
        <f t="shared" si="2254"/>
        <v>#DIV/0!</v>
      </c>
      <c r="EQ236" s="60" t="e">
        <f t="shared" si="2254"/>
        <v>#DIV/0!</v>
      </c>
    </row>
    <row r="237" spans="1:147" x14ac:dyDescent="0.25">
      <c r="A237" s="25">
        <v>1471</v>
      </c>
      <c r="B237" s="6">
        <v>600028836</v>
      </c>
      <c r="C237" s="26">
        <v>49864351</v>
      </c>
      <c r="D237" s="27" t="s">
        <v>98</v>
      </c>
      <c r="E237" s="6">
        <v>3133</v>
      </c>
      <c r="F237" s="6" t="s">
        <v>64</v>
      </c>
      <c r="G237" s="26" t="s">
        <v>95</v>
      </c>
      <c r="H237" s="40">
        <f>I237+P237</f>
        <v>210000</v>
      </c>
      <c r="I237" s="40">
        <f>K237+L237+M237+N237+O237</f>
        <v>100000</v>
      </c>
      <c r="J237" s="5"/>
      <c r="K237" s="9"/>
      <c r="L237" s="9">
        <v>100000</v>
      </c>
      <c r="M237" s="9"/>
      <c r="N237" s="9"/>
      <c r="O237" s="9"/>
      <c r="P237" s="40">
        <f>Q237+R237+S237</f>
        <v>110000</v>
      </c>
      <c r="Q237" s="9">
        <v>110000</v>
      </c>
      <c r="R237" s="9"/>
      <c r="S237" s="9"/>
      <c r="T237" s="68">
        <f>(L237+M237+N237)*-1</f>
        <v>-100000</v>
      </c>
      <c r="U237" s="68">
        <f>(Q237+R237)*-1</f>
        <v>-110000</v>
      </c>
      <c r="V237" s="9">
        <f t="shared" ref="V237:W239" si="2255">ROUND(T237*0.65,0)</f>
        <v>-65000</v>
      </c>
      <c r="W237" s="9">
        <f t="shared" si="2255"/>
        <v>-71500</v>
      </c>
      <c r="X237" s="9">
        <v>47393</v>
      </c>
      <c r="Y237" s="9">
        <v>33657</v>
      </c>
      <c r="Z237" s="73">
        <f t="shared" ref="Z237:Z239" si="2256">IF(T237=0,0,ROUND((T237+L237)/X237/12,2))</f>
        <v>0</v>
      </c>
      <c r="AA237" s="73">
        <f t="shared" ref="AA237:AA239" si="2257">IF(U237=0,0,ROUND((U237+Q237)/Y237/12,2))</f>
        <v>0</v>
      </c>
      <c r="AB237" s="73">
        <f>Z237+AA237</f>
        <v>0</v>
      </c>
      <c r="AC237" s="73">
        <f t="shared" ref="AC237:AC239" si="2258">ROUND(Z237*0.65,2)</f>
        <v>0</v>
      </c>
      <c r="AD237" s="73">
        <f t="shared" ref="AD237:AD239" si="2259">ROUND(AA237*0.65,2)</f>
        <v>0</v>
      </c>
      <c r="AE237" s="46">
        <f>AC237+AD237</f>
        <v>0</v>
      </c>
      <c r="AF237" s="40">
        <f>AG237+AN237</f>
        <v>0</v>
      </c>
      <c r="AG237" s="40">
        <f>AI237+AJ237+AK237+AL237+AM237</f>
        <v>0</v>
      </c>
      <c r="AH237" s="5"/>
      <c r="AI237" s="9"/>
      <c r="AJ237" s="9"/>
      <c r="AK237" s="9"/>
      <c r="AL237" s="9"/>
      <c r="AM237" s="9"/>
      <c r="AN237" s="40">
        <f>AO237+AP237+AQ237</f>
        <v>0</v>
      </c>
      <c r="AO237" s="9"/>
      <c r="AP237" s="9"/>
      <c r="AQ237" s="9"/>
      <c r="AR237" s="85">
        <f>((AL237+AK237+AJ237)-((V237)*-1))*-1</f>
        <v>65000</v>
      </c>
      <c r="AS237" s="85">
        <f>((AO237+AP237)-((W237)*-1))*-1</f>
        <v>71500</v>
      </c>
      <c r="AT237" s="9"/>
      <c r="AU237" s="9"/>
      <c r="AV237" s="90" t="e">
        <f t="shared" ref="AV237" si="2260">ROUND((AY237/AT237/12)+(AC237),2)*-1</f>
        <v>#DIV/0!</v>
      </c>
      <c r="AW237" s="90" t="e">
        <f t="shared" ref="AW237:AW239" si="2261">ROUND((AZ237/AU237/10)+AD237,2)*-1</f>
        <v>#DIV/0!</v>
      </c>
      <c r="AX237" s="90" t="e">
        <f>AV237+AW237</f>
        <v>#DIV/0!</v>
      </c>
      <c r="AY237" s="92">
        <f t="shared" ref="AY237:AY239" si="2262">AK237+AL237</f>
        <v>0</v>
      </c>
      <c r="AZ237" s="92">
        <f t="shared" ref="AZ237:AZ239" si="2263">AP237</f>
        <v>0</v>
      </c>
      <c r="BA237" s="93">
        <f>BB237+BI237</f>
        <v>0</v>
      </c>
      <c r="BB237" s="93">
        <f>BD237+BE237+BF237+BG237+BH237</f>
        <v>0</v>
      </c>
      <c r="BC237" s="94"/>
      <c r="BD237" s="85"/>
      <c r="BE237" s="85"/>
      <c r="BF237" s="85"/>
      <c r="BG237" s="85"/>
      <c r="BH237" s="85"/>
      <c r="BI237" s="93">
        <f>BJ237+BK237+BL237</f>
        <v>0</v>
      </c>
      <c r="BJ237" s="85"/>
      <c r="BK237" s="85"/>
      <c r="BL237" s="85"/>
      <c r="BM237" s="85">
        <f t="shared" ref="BM237:BM239" si="2264">(BE237+BF237+BG237)-(AJ237+AK237+AL237)</f>
        <v>0</v>
      </c>
      <c r="BN237" s="85">
        <f t="shared" ref="BN237:BN239" si="2265">(BJ237+BK237)-(AO237+AP237)</f>
        <v>0</v>
      </c>
      <c r="BO237" s="9"/>
      <c r="BP237" s="9"/>
      <c r="BQ237" s="90" t="e">
        <f t="shared" ref="BQ237" si="2266">ROUND(((BF237+BG237)-(AK237+AL237))/BO237/10,2)*-1</f>
        <v>#DIV/0!</v>
      </c>
      <c r="BR237" s="90" t="e">
        <f t="shared" ref="BR237:BR239" si="2267">ROUND(((BK237-AP237)/BP237/10),2)*-1</f>
        <v>#DIV/0!</v>
      </c>
      <c r="BS237" s="90" t="e">
        <f>BQ237+BR237</f>
        <v>#DIV/0!</v>
      </c>
      <c r="BT237" s="93">
        <f>BU237+CB237</f>
        <v>0</v>
      </c>
      <c r="BU237" s="93">
        <f>BW237+BX237+BY237+BZ237+CA237</f>
        <v>0</v>
      </c>
      <c r="BV237" s="94"/>
      <c r="BW237" s="85"/>
      <c r="BX237" s="85"/>
      <c r="BY237" s="85"/>
      <c r="BZ237" s="85"/>
      <c r="CA237" s="85"/>
      <c r="CB237" s="93">
        <f>CC237+CD237+CE237</f>
        <v>0</v>
      </c>
      <c r="CC237" s="85"/>
      <c r="CD237" s="85"/>
      <c r="CE237" s="85"/>
      <c r="CF237" s="85">
        <f t="shared" ref="CF237:CF239" si="2268">(BX237+BY237+BZ237)-(BE237+BF237+BG237)</f>
        <v>0</v>
      </c>
      <c r="CG237" s="85">
        <f t="shared" ref="CG237:CG239" si="2269">(CC237+CD237)-(BJ237+BK237)</f>
        <v>0</v>
      </c>
      <c r="CH237" s="9"/>
      <c r="CI237" s="9"/>
      <c r="CJ237" s="96" t="e">
        <f t="shared" ref="CJ237" si="2270">ROUND(((BY237+BZ237)-(BF237+BG237))/CH237/12,2)*-1</f>
        <v>#DIV/0!</v>
      </c>
      <c r="CK237" s="96" t="e">
        <f t="shared" ref="CK237:CK239" si="2271">ROUND(((CD237-BK237)/CI237/10),2)*-1</f>
        <v>#DIV/0!</v>
      </c>
      <c r="CL237" s="96" t="e">
        <f>CJ237+CK237</f>
        <v>#DIV/0!</v>
      </c>
      <c r="CM237" s="93">
        <f>CN237+CU237</f>
        <v>0</v>
      </c>
      <c r="CN237" s="93">
        <f>CP237+CQ237+CR237+CS237+CT237</f>
        <v>0</v>
      </c>
      <c r="CO237" s="81"/>
      <c r="CP237" s="82"/>
      <c r="CQ237" s="82"/>
      <c r="CR237" s="82"/>
      <c r="CS237" s="82"/>
      <c r="CT237" s="82"/>
      <c r="CU237" s="93">
        <f>CV237+CW237+CX237</f>
        <v>0</v>
      </c>
      <c r="CV237" s="82"/>
      <c r="CW237" s="82"/>
      <c r="CX237" s="82"/>
      <c r="CY237" s="85">
        <f t="shared" ref="CY237:CY239" si="2272">(CQ237+CR237+CS237)-(BX237+BY237+BZ237)</f>
        <v>0</v>
      </c>
      <c r="CZ237" s="85">
        <f t="shared" ref="CZ237:CZ239" si="2273">(CV237+CW237)-(CC237+CD237)</f>
        <v>0</v>
      </c>
      <c r="DA237" s="9">
        <v>48360</v>
      </c>
      <c r="DB237" s="9">
        <v>34344</v>
      </c>
      <c r="DC237" s="96">
        <f t="shared" ref="DC237" si="2274">ROUND(((CR237+CS237)-(BY237+BZ237))/DA237/12,2)*-1</f>
        <v>0</v>
      </c>
      <c r="DD237" s="96">
        <f t="shared" ref="DD237" si="2275">ROUND(((CW237-CD237)/DB237/10),2)*-1</f>
        <v>0</v>
      </c>
      <c r="DE237" s="96">
        <f>DC237+DD237</f>
        <v>0</v>
      </c>
      <c r="DF237" s="93">
        <f>DG237+DN237</f>
        <v>0</v>
      </c>
      <c r="DG237" s="93">
        <f>DI237+DJ237+DK237+DL237+DM237</f>
        <v>0</v>
      </c>
      <c r="DH237" s="81"/>
      <c r="DI237" s="82"/>
      <c r="DJ237" s="82"/>
      <c r="DK237" s="82"/>
      <c r="DL237" s="82"/>
      <c r="DM237" s="82"/>
      <c r="DN237" s="93">
        <f>DO237+DP237+DQ237</f>
        <v>0</v>
      </c>
      <c r="DO237" s="82"/>
      <c r="DP237" s="82"/>
      <c r="DQ237" s="82"/>
      <c r="DR237" s="85">
        <f t="shared" ref="DR237:DR239" si="2276">(DJ237+DK237+DL237)-(CQ237+CR237+CS237)</f>
        <v>0</v>
      </c>
      <c r="DS237" s="85">
        <f t="shared" ref="DS237:DS239" si="2277">(DO237+DP237)-(CV237+CW237)</f>
        <v>0</v>
      </c>
      <c r="DT237" s="9"/>
      <c r="DU237" s="9"/>
      <c r="DV237" s="96" t="e">
        <f t="shared" ref="DV237" si="2278">ROUND(((DK237+DL237)-(CR237+CS237))/DT237/12,2)*-1</f>
        <v>#DIV/0!</v>
      </c>
      <c r="DW237" s="96" t="e">
        <f t="shared" ref="DW237" si="2279">ROUND(((DP237-CW237)/DU237/10),2)*-1</f>
        <v>#DIV/0!</v>
      </c>
      <c r="DX237" s="96" t="e">
        <f>DV237+DW237</f>
        <v>#DIV/0!</v>
      </c>
      <c r="DY237" s="93">
        <f>DZ237+EG237</f>
        <v>0</v>
      </c>
      <c r="DZ237" s="93">
        <f>EB237+EC237+ED237+EE237+EF237</f>
        <v>0</v>
      </c>
      <c r="EA237" s="94"/>
      <c r="EB237" s="85"/>
      <c r="EC237" s="85"/>
      <c r="ED237" s="85"/>
      <c r="EE237" s="85"/>
      <c r="EF237" s="85"/>
      <c r="EG237" s="93">
        <f>EH237+EI237+EJ237</f>
        <v>0</v>
      </c>
      <c r="EH237" s="85"/>
      <c r="EI237" s="85"/>
      <c r="EJ237" s="85"/>
      <c r="EK237" s="85">
        <f t="shared" ref="EK237:EK239" si="2280">(EC237+ED237+EE237)-(DJ237+DK237+DL237)</f>
        <v>0</v>
      </c>
      <c r="EL237" s="85">
        <f t="shared" ref="EL237:EL239" si="2281">(EH237+EI237)-(DO237+DP237)</f>
        <v>0</v>
      </c>
      <c r="EM237" s="9"/>
      <c r="EN237" s="9"/>
      <c r="EO237" s="96" t="e">
        <f t="shared" ref="EO237" si="2282">ROUND(((ED237+EE237)-(DK237+DL237))/EM237/12,2)*-1</f>
        <v>#DIV/0!</v>
      </c>
      <c r="EP237" s="96" t="e">
        <f t="shared" ref="EP237" si="2283">ROUND(((EI237-DP237)/EN237/10),2)*-1</f>
        <v>#DIV/0!</v>
      </c>
      <c r="EQ237" s="96" t="e">
        <f>EO237+EP237</f>
        <v>#DIV/0!</v>
      </c>
    </row>
    <row r="238" spans="1:147" x14ac:dyDescent="0.25">
      <c r="A238" s="5">
        <v>1471</v>
      </c>
      <c r="B238" s="2">
        <v>600028836</v>
      </c>
      <c r="C238" s="7">
        <v>49864351</v>
      </c>
      <c r="D238" s="8" t="s">
        <v>98</v>
      </c>
      <c r="E238" s="19">
        <v>3133</v>
      </c>
      <c r="F238" s="19" t="s">
        <v>109</v>
      </c>
      <c r="G238" s="19" t="s">
        <v>95</v>
      </c>
      <c r="H238" s="40">
        <f>I238+P238</f>
        <v>0</v>
      </c>
      <c r="I238" s="40">
        <f>K238+L238+M238+N238+O238</f>
        <v>0</v>
      </c>
      <c r="J238" s="5"/>
      <c r="K238" s="9"/>
      <c r="L238" s="9"/>
      <c r="M238" s="9"/>
      <c r="N238" s="9"/>
      <c r="O238" s="9"/>
      <c r="P238" s="40">
        <f>Q238+R238+S238</f>
        <v>0</v>
      </c>
      <c r="Q238" s="9"/>
      <c r="R238" s="9"/>
      <c r="S238" s="9"/>
      <c r="T238" s="68">
        <f>(L238+M238+N238)*-1</f>
        <v>0</v>
      </c>
      <c r="U238" s="68">
        <f>(Q238+R238)*-1</f>
        <v>0</v>
      </c>
      <c r="V238" s="9">
        <f t="shared" si="2255"/>
        <v>0</v>
      </c>
      <c r="W238" s="9">
        <f t="shared" si="2255"/>
        <v>0</v>
      </c>
      <c r="X238" s="45" t="s">
        <v>219</v>
      </c>
      <c r="Y238" s="45" t="s">
        <v>219</v>
      </c>
      <c r="Z238" s="73">
        <f t="shared" si="2256"/>
        <v>0</v>
      </c>
      <c r="AA238" s="73">
        <f t="shared" si="2257"/>
        <v>0</v>
      </c>
      <c r="AB238" s="73">
        <f>Z238+AA238</f>
        <v>0</v>
      </c>
      <c r="AC238" s="73">
        <f t="shared" si="2258"/>
        <v>0</v>
      </c>
      <c r="AD238" s="73">
        <f t="shared" si="2259"/>
        <v>0</v>
      </c>
      <c r="AE238" s="46">
        <f>AC238+AD238</f>
        <v>0</v>
      </c>
      <c r="AF238" s="40">
        <f>AG238+AN238</f>
        <v>0</v>
      </c>
      <c r="AG238" s="40">
        <f>AI238+AJ238+AK238+AL238+AM238</f>
        <v>0</v>
      </c>
      <c r="AH238" s="5"/>
      <c r="AI238" s="9"/>
      <c r="AJ238" s="9"/>
      <c r="AK238" s="9"/>
      <c r="AL238" s="9"/>
      <c r="AM238" s="9"/>
      <c r="AN238" s="40">
        <f>AO238+AP238+AQ238</f>
        <v>0</v>
      </c>
      <c r="AO238" s="9"/>
      <c r="AP238" s="9"/>
      <c r="AQ238" s="9"/>
      <c r="AR238" s="85">
        <f>((AL238+AK238+AJ238)-((V238)*-1))*-1</f>
        <v>0</v>
      </c>
      <c r="AS238" s="85">
        <f>((AO238+AP238)-((W238)*-1))*-1</f>
        <v>0</v>
      </c>
      <c r="AT238" s="45" t="s">
        <v>219</v>
      </c>
      <c r="AU238" s="45" t="s">
        <v>219</v>
      </c>
      <c r="AV238" s="90">
        <v>0</v>
      </c>
      <c r="AW238" s="90">
        <v>0</v>
      </c>
      <c r="AX238" s="90">
        <f>AV238+AW238</f>
        <v>0</v>
      </c>
      <c r="AY238" s="92">
        <f t="shared" si="2262"/>
        <v>0</v>
      </c>
      <c r="AZ238" s="92">
        <f t="shared" si="2263"/>
        <v>0</v>
      </c>
      <c r="BA238" s="93">
        <f>BB238+BI238</f>
        <v>0</v>
      </c>
      <c r="BB238" s="93">
        <f>BD238+BE238+BF238+BG238+BH238</f>
        <v>0</v>
      </c>
      <c r="BC238" s="94"/>
      <c r="BD238" s="85"/>
      <c r="BE238" s="85"/>
      <c r="BF238" s="85"/>
      <c r="BG238" s="85"/>
      <c r="BH238" s="85"/>
      <c r="BI238" s="93">
        <f>BJ238+BK238+BL238</f>
        <v>0</v>
      </c>
      <c r="BJ238" s="85"/>
      <c r="BK238" s="85"/>
      <c r="BL238" s="85"/>
      <c r="BM238" s="85">
        <f t="shared" si="2264"/>
        <v>0</v>
      </c>
      <c r="BN238" s="85">
        <f t="shared" si="2265"/>
        <v>0</v>
      </c>
      <c r="BO238" s="45" t="s">
        <v>219</v>
      </c>
      <c r="BP238" s="45" t="s">
        <v>219</v>
      </c>
      <c r="BQ238" s="90">
        <v>0</v>
      </c>
      <c r="BR238" s="90">
        <v>0</v>
      </c>
      <c r="BS238" s="90">
        <f>BQ238+BR238</f>
        <v>0</v>
      </c>
      <c r="BT238" s="93">
        <f>BU238+CB238</f>
        <v>0</v>
      </c>
      <c r="BU238" s="93">
        <f>BW238+BX238+BY238+BZ238+CA238</f>
        <v>0</v>
      </c>
      <c r="BV238" s="94"/>
      <c r="BW238" s="85"/>
      <c r="BX238" s="85"/>
      <c r="BY238" s="85"/>
      <c r="BZ238" s="85"/>
      <c r="CA238" s="85"/>
      <c r="CB238" s="93">
        <f>CC238+CD238+CE238</f>
        <v>0</v>
      </c>
      <c r="CC238" s="85"/>
      <c r="CD238" s="85"/>
      <c r="CE238" s="85"/>
      <c r="CF238" s="85">
        <f t="shared" si="2268"/>
        <v>0</v>
      </c>
      <c r="CG238" s="85">
        <f t="shared" si="2269"/>
        <v>0</v>
      </c>
      <c r="CH238" s="45" t="s">
        <v>219</v>
      </c>
      <c r="CI238" s="45" t="s">
        <v>219</v>
      </c>
      <c r="CJ238" s="96">
        <v>0</v>
      </c>
      <c r="CK238" s="96">
        <v>0</v>
      </c>
      <c r="CL238" s="96">
        <f>CJ238+CK238</f>
        <v>0</v>
      </c>
      <c r="CM238" s="93">
        <f>CN238+CU238</f>
        <v>0</v>
      </c>
      <c r="CN238" s="93">
        <f>CP238+CQ238+CR238+CS238+CT238</f>
        <v>0</v>
      </c>
      <c r="CO238" s="81"/>
      <c r="CP238" s="82"/>
      <c r="CQ238" s="82"/>
      <c r="CR238" s="82"/>
      <c r="CS238" s="82"/>
      <c r="CT238" s="82"/>
      <c r="CU238" s="93">
        <f>CV238+CW238+CX238</f>
        <v>0</v>
      </c>
      <c r="CV238" s="82"/>
      <c r="CW238" s="82"/>
      <c r="CX238" s="82"/>
      <c r="CY238" s="85">
        <f t="shared" si="2272"/>
        <v>0</v>
      </c>
      <c r="CZ238" s="85">
        <f t="shared" si="2273"/>
        <v>0</v>
      </c>
      <c r="DA238" s="45" t="s">
        <v>219</v>
      </c>
      <c r="DB238" s="45" t="s">
        <v>219</v>
      </c>
      <c r="DC238" s="96">
        <v>0</v>
      </c>
      <c r="DD238" s="96">
        <v>0</v>
      </c>
      <c r="DE238" s="96">
        <f>DC238+DD238</f>
        <v>0</v>
      </c>
      <c r="DF238" s="93">
        <f>DG238+DN238</f>
        <v>0</v>
      </c>
      <c r="DG238" s="93">
        <f>DI238+DJ238+DK238+DL238+DM238</f>
        <v>0</v>
      </c>
      <c r="DH238" s="81"/>
      <c r="DI238" s="82"/>
      <c r="DJ238" s="82"/>
      <c r="DK238" s="82"/>
      <c r="DL238" s="82"/>
      <c r="DM238" s="82"/>
      <c r="DN238" s="93">
        <f>DO238+DP238+DQ238</f>
        <v>0</v>
      </c>
      <c r="DO238" s="82"/>
      <c r="DP238" s="82"/>
      <c r="DQ238" s="82"/>
      <c r="DR238" s="85">
        <f t="shared" si="2276"/>
        <v>0</v>
      </c>
      <c r="DS238" s="85">
        <f t="shared" si="2277"/>
        <v>0</v>
      </c>
      <c r="DT238" s="45" t="s">
        <v>219</v>
      </c>
      <c r="DU238" s="45" t="s">
        <v>219</v>
      </c>
      <c r="DV238" s="96">
        <v>0</v>
      </c>
      <c r="DW238" s="96">
        <v>0</v>
      </c>
      <c r="DX238" s="96">
        <f>DV238+DW238</f>
        <v>0</v>
      </c>
      <c r="DY238" s="93">
        <f>DZ238+EG238</f>
        <v>0</v>
      </c>
      <c r="DZ238" s="93">
        <f>EB238+EC238+ED238+EE238+EF238</f>
        <v>0</v>
      </c>
      <c r="EA238" s="94"/>
      <c r="EB238" s="85"/>
      <c r="EC238" s="85"/>
      <c r="ED238" s="85"/>
      <c r="EE238" s="85"/>
      <c r="EF238" s="85"/>
      <c r="EG238" s="93">
        <f>EH238+EI238+EJ238</f>
        <v>0</v>
      </c>
      <c r="EH238" s="85"/>
      <c r="EI238" s="85"/>
      <c r="EJ238" s="85"/>
      <c r="EK238" s="85">
        <f t="shared" si="2280"/>
        <v>0</v>
      </c>
      <c r="EL238" s="85">
        <f t="shared" si="2281"/>
        <v>0</v>
      </c>
      <c r="EM238" s="45" t="s">
        <v>219</v>
      </c>
      <c r="EN238" s="45" t="s">
        <v>219</v>
      </c>
      <c r="EO238" s="96">
        <v>0</v>
      </c>
      <c r="EP238" s="96">
        <v>0</v>
      </c>
      <c r="EQ238" s="96">
        <f>EO238+EP238</f>
        <v>0</v>
      </c>
    </row>
    <row r="239" spans="1:147" x14ac:dyDescent="0.25">
      <c r="A239" s="5">
        <v>1471</v>
      </c>
      <c r="B239" s="2">
        <v>600028836</v>
      </c>
      <c r="C239" s="7">
        <v>49864351</v>
      </c>
      <c r="D239" s="8" t="s">
        <v>98</v>
      </c>
      <c r="E239" s="2">
        <v>3141</v>
      </c>
      <c r="F239" s="2" t="s">
        <v>20</v>
      </c>
      <c r="G239" s="7" t="s">
        <v>95</v>
      </c>
      <c r="H239" s="40">
        <f>I239+P239</f>
        <v>0</v>
      </c>
      <c r="I239" s="40">
        <f>K239+L239+M239+N239+O239</f>
        <v>0</v>
      </c>
      <c r="J239" s="5"/>
      <c r="K239" s="9"/>
      <c r="L239" s="9"/>
      <c r="M239" s="9"/>
      <c r="N239" s="9"/>
      <c r="O239" s="9"/>
      <c r="P239" s="40">
        <f>Q239+R239+S239</f>
        <v>0</v>
      </c>
      <c r="Q239" s="9"/>
      <c r="R239" s="9"/>
      <c r="S239" s="9"/>
      <c r="T239" s="68">
        <f>(L239+M239+N239)*-1</f>
        <v>0</v>
      </c>
      <c r="U239" s="68">
        <f>(Q239+R239)*-1</f>
        <v>0</v>
      </c>
      <c r="V239" s="9">
        <f t="shared" si="2255"/>
        <v>0</v>
      </c>
      <c r="W239" s="9">
        <f t="shared" si="2255"/>
        <v>0</v>
      </c>
      <c r="X239" s="45" t="s">
        <v>219</v>
      </c>
      <c r="Y239" s="9">
        <v>25931</v>
      </c>
      <c r="Z239" s="73">
        <f t="shared" si="2256"/>
        <v>0</v>
      </c>
      <c r="AA239" s="73">
        <f t="shared" si="2257"/>
        <v>0</v>
      </c>
      <c r="AB239" s="73">
        <f>Z239+AA239</f>
        <v>0</v>
      </c>
      <c r="AC239" s="73">
        <f t="shared" si="2258"/>
        <v>0</v>
      </c>
      <c r="AD239" s="73">
        <f t="shared" si="2259"/>
        <v>0</v>
      </c>
      <c r="AE239" s="46">
        <f>AC239+AD239</f>
        <v>0</v>
      </c>
      <c r="AF239" s="40">
        <f>AG239+AN239</f>
        <v>0</v>
      </c>
      <c r="AG239" s="40">
        <f>AI239+AJ239+AK239+AL239+AM239</f>
        <v>0</v>
      </c>
      <c r="AH239" s="5"/>
      <c r="AI239" s="9"/>
      <c r="AJ239" s="9"/>
      <c r="AK239" s="9"/>
      <c r="AL239" s="9"/>
      <c r="AM239" s="9"/>
      <c r="AN239" s="40">
        <f>AO239+AP239+AQ239</f>
        <v>0</v>
      </c>
      <c r="AO239" s="9"/>
      <c r="AP239" s="9"/>
      <c r="AQ239" s="9"/>
      <c r="AR239" s="85">
        <f>((AL239+AK239+AJ239)-((V239)*-1))*-1</f>
        <v>0</v>
      </c>
      <c r="AS239" s="85">
        <f>((AO239+AP239)-((W239)*-1))*-1</f>
        <v>0</v>
      </c>
      <c r="AT239" s="45" t="s">
        <v>219</v>
      </c>
      <c r="AU239" s="9"/>
      <c r="AV239" s="90">
        <v>0</v>
      </c>
      <c r="AW239" s="90" t="e">
        <f t="shared" si="2261"/>
        <v>#DIV/0!</v>
      </c>
      <c r="AX239" s="90" t="e">
        <f>AV239+AW239</f>
        <v>#DIV/0!</v>
      </c>
      <c r="AY239" s="92">
        <f t="shared" si="2262"/>
        <v>0</v>
      </c>
      <c r="AZ239" s="92">
        <f t="shared" si="2263"/>
        <v>0</v>
      </c>
      <c r="BA239" s="93">
        <f>BB239+BI239</f>
        <v>0</v>
      </c>
      <c r="BB239" s="93">
        <f>BD239+BE239+BF239+BG239+BH239</f>
        <v>0</v>
      </c>
      <c r="BC239" s="94"/>
      <c r="BD239" s="85"/>
      <c r="BE239" s="85"/>
      <c r="BF239" s="85"/>
      <c r="BG239" s="85"/>
      <c r="BH239" s="85"/>
      <c r="BI239" s="93">
        <f>BJ239+BK239+BL239</f>
        <v>0</v>
      </c>
      <c r="BJ239" s="85"/>
      <c r="BK239" s="85"/>
      <c r="BL239" s="85"/>
      <c r="BM239" s="85">
        <f t="shared" si="2264"/>
        <v>0</v>
      </c>
      <c r="BN239" s="85">
        <f t="shared" si="2265"/>
        <v>0</v>
      </c>
      <c r="BO239" s="45" t="s">
        <v>219</v>
      </c>
      <c r="BP239" s="9"/>
      <c r="BQ239" s="90">
        <v>0</v>
      </c>
      <c r="BR239" s="90" t="e">
        <f t="shared" si="2267"/>
        <v>#DIV/0!</v>
      </c>
      <c r="BS239" s="90" t="e">
        <f>BQ239+BR239</f>
        <v>#DIV/0!</v>
      </c>
      <c r="BT239" s="93">
        <f>BU239+CB239</f>
        <v>0</v>
      </c>
      <c r="BU239" s="93">
        <f>BW239+BX239+BY239+BZ239+CA239</f>
        <v>0</v>
      </c>
      <c r="BV239" s="94"/>
      <c r="BW239" s="85"/>
      <c r="BX239" s="85"/>
      <c r="BY239" s="85"/>
      <c r="BZ239" s="85"/>
      <c r="CA239" s="85"/>
      <c r="CB239" s="93">
        <f>CC239+CD239+CE239</f>
        <v>0</v>
      </c>
      <c r="CC239" s="85"/>
      <c r="CD239" s="85"/>
      <c r="CE239" s="85"/>
      <c r="CF239" s="85">
        <f t="shared" si="2268"/>
        <v>0</v>
      </c>
      <c r="CG239" s="85">
        <f t="shared" si="2269"/>
        <v>0</v>
      </c>
      <c r="CH239" s="45" t="s">
        <v>219</v>
      </c>
      <c r="CI239" s="9"/>
      <c r="CJ239" s="96">
        <v>0</v>
      </c>
      <c r="CK239" s="96" t="e">
        <f t="shared" si="2271"/>
        <v>#DIV/0!</v>
      </c>
      <c r="CL239" s="96" t="e">
        <f>CJ239+CK239</f>
        <v>#DIV/0!</v>
      </c>
      <c r="CM239" s="93">
        <f>CN239+CU239</f>
        <v>0</v>
      </c>
      <c r="CN239" s="93">
        <f>CP239+CQ239+CR239+CS239+CT239</f>
        <v>0</v>
      </c>
      <c r="CO239" s="81"/>
      <c r="CP239" s="82"/>
      <c r="CQ239" s="82"/>
      <c r="CR239" s="82"/>
      <c r="CS239" s="82"/>
      <c r="CT239" s="82"/>
      <c r="CU239" s="93">
        <f>CV239+CW239+CX239</f>
        <v>0</v>
      </c>
      <c r="CV239" s="82"/>
      <c r="CW239" s="82"/>
      <c r="CX239" s="82"/>
      <c r="CY239" s="85">
        <f t="shared" si="2272"/>
        <v>0</v>
      </c>
      <c r="CZ239" s="85">
        <f t="shared" si="2273"/>
        <v>0</v>
      </c>
      <c r="DA239" s="45" t="s">
        <v>219</v>
      </c>
      <c r="DB239" s="9">
        <v>26460</v>
      </c>
      <c r="DC239" s="96">
        <v>0</v>
      </c>
      <c r="DD239" s="96">
        <f t="shared" ref="DD239" si="2284">ROUND(((CW239-CD239)/DB239/10),2)*-1</f>
        <v>0</v>
      </c>
      <c r="DE239" s="96">
        <f>DC239+DD239</f>
        <v>0</v>
      </c>
      <c r="DF239" s="93">
        <f>DG239+DN239</f>
        <v>0</v>
      </c>
      <c r="DG239" s="93">
        <f>DI239+DJ239+DK239+DL239+DM239</f>
        <v>0</v>
      </c>
      <c r="DH239" s="81"/>
      <c r="DI239" s="82"/>
      <c r="DJ239" s="82"/>
      <c r="DK239" s="82"/>
      <c r="DL239" s="82"/>
      <c r="DM239" s="82"/>
      <c r="DN239" s="93">
        <f>DO239+DP239+DQ239</f>
        <v>0</v>
      </c>
      <c r="DO239" s="82"/>
      <c r="DP239" s="82"/>
      <c r="DQ239" s="82"/>
      <c r="DR239" s="85">
        <f t="shared" si="2276"/>
        <v>0</v>
      </c>
      <c r="DS239" s="85">
        <f t="shared" si="2277"/>
        <v>0</v>
      </c>
      <c r="DT239" s="45" t="s">
        <v>219</v>
      </c>
      <c r="DU239" s="9"/>
      <c r="DV239" s="96">
        <v>0</v>
      </c>
      <c r="DW239" s="96" t="e">
        <f t="shared" ref="DW239" si="2285">ROUND(((DP239-CW239)/DU239/10),2)*-1</f>
        <v>#DIV/0!</v>
      </c>
      <c r="DX239" s="96" t="e">
        <f>DV239+DW239</f>
        <v>#DIV/0!</v>
      </c>
      <c r="DY239" s="93">
        <f>DZ239+EG239</f>
        <v>0</v>
      </c>
      <c r="DZ239" s="93">
        <f>EB239+EC239+ED239+EE239+EF239</f>
        <v>0</v>
      </c>
      <c r="EA239" s="94"/>
      <c r="EB239" s="85"/>
      <c r="EC239" s="85"/>
      <c r="ED239" s="85"/>
      <c r="EE239" s="85"/>
      <c r="EF239" s="85"/>
      <c r="EG239" s="93">
        <f>EH239+EI239+EJ239</f>
        <v>0</v>
      </c>
      <c r="EH239" s="85"/>
      <c r="EI239" s="85"/>
      <c r="EJ239" s="85"/>
      <c r="EK239" s="85">
        <f t="shared" si="2280"/>
        <v>0</v>
      </c>
      <c r="EL239" s="85">
        <f t="shared" si="2281"/>
        <v>0</v>
      </c>
      <c r="EM239" s="45" t="s">
        <v>219</v>
      </c>
      <c r="EN239" s="9"/>
      <c r="EO239" s="96">
        <v>0</v>
      </c>
      <c r="EP239" s="96" t="e">
        <f t="shared" ref="EP239" si="2286">ROUND(((EI239-DP239)/EN239/10),2)*-1</f>
        <v>#DIV/0!</v>
      </c>
      <c r="EQ239" s="96" t="e">
        <f>EO239+EP239</f>
        <v>#DIV/0!</v>
      </c>
    </row>
    <row r="240" spans="1:147" x14ac:dyDescent="0.25">
      <c r="A240" s="29"/>
      <c r="B240" s="30"/>
      <c r="C240" s="31"/>
      <c r="D240" s="32" t="s">
        <v>188</v>
      </c>
      <c r="E240" s="30"/>
      <c r="F240" s="30"/>
      <c r="G240" s="31"/>
      <c r="H240" s="33">
        <f t="shared" ref="H240:AE240" si="2287">SUBTOTAL(9,H237:H239)</f>
        <v>210000</v>
      </c>
      <c r="I240" s="33">
        <f t="shared" si="2287"/>
        <v>100000</v>
      </c>
      <c r="J240" s="33">
        <f t="shared" si="2287"/>
        <v>0</v>
      </c>
      <c r="K240" s="33">
        <f t="shared" si="2287"/>
        <v>0</v>
      </c>
      <c r="L240" s="33">
        <f t="shared" si="2287"/>
        <v>100000</v>
      </c>
      <c r="M240" s="33">
        <f t="shared" si="2287"/>
        <v>0</v>
      </c>
      <c r="N240" s="33">
        <f t="shared" si="2287"/>
        <v>0</v>
      </c>
      <c r="O240" s="33">
        <f t="shared" si="2287"/>
        <v>0</v>
      </c>
      <c r="P240" s="33">
        <f t="shared" si="2287"/>
        <v>110000</v>
      </c>
      <c r="Q240" s="33">
        <f t="shared" si="2287"/>
        <v>110000</v>
      </c>
      <c r="R240" s="33">
        <f t="shared" si="2287"/>
        <v>0</v>
      </c>
      <c r="S240" s="33">
        <f t="shared" si="2287"/>
        <v>0</v>
      </c>
      <c r="T240" s="33">
        <f t="shared" si="2287"/>
        <v>-100000</v>
      </c>
      <c r="U240" s="33">
        <f t="shared" si="2287"/>
        <v>-110000</v>
      </c>
      <c r="V240" s="33">
        <f t="shared" si="2287"/>
        <v>-65000</v>
      </c>
      <c r="W240" s="33">
        <f t="shared" si="2287"/>
        <v>-71500</v>
      </c>
      <c r="X240" s="33">
        <f t="shared" si="2287"/>
        <v>47393</v>
      </c>
      <c r="Y240" s="33">
        <f t="shared" si="2287"/>
        <v>59588</v>
      </c>
      <c r="Z240" s="47">
        <f t="shared" si="2287"/>
        <v>0</v>
      </c>
      <c r="AA240" s="47">
        <f t="shared" si="2287"/>
        <v>0</v>
      </c>
      <c r="AB240" s="47">
        <f t="shared" si="2287"/>
        <v>0</v>
      </c>
      <c r="AC240" s="47">
        <f t="shared" si="2287"/>
        <v>0</v>
      </c>
      <c r="AD240" s="47">
        <f t="shared" si="2287"/>
        <v>0</v>
      </c>
      <c r="AE240" s="47">
        <f t="shared" si="2287"/>
        <v>0</v>
      </c>
      <c r="AF240" s="33">
        <f t="shared" ref="AF240:AX240" si="2288">SUBTOTAL(9,AF237:AF239)</f>
        <v>0</v>
      </c>
      <c r="AG240" s="33">
        <f t="shared" si="2288"/>
        <v>0</v>
      </c>
      <c r="AH240" s="33">
        <f t="shared" si="2288"/>
        <v>0</v>
      </c>
      <c r="AI240" s="33">
        <f t="shared" si="2288"/>
        <v>0</v>
      </c>
      <c r="AJ240" s="33">
        <f t="shared" si="2288"/>
        <v>0</v>
      </c>
      <c r="AK240" s="33">
        <f t="shared" si="2288"/>
        <v>0</v>
      </c>
      <c r="AL240" s="33">
        <f t="shared" si="2288"/>
        <v>0</v>
      </c>
      <c r="AM240" s="33">
        <f t="shared" si="2288"/>
        <v>0</v>
      </c>
      <c r="AN240" s="33">
        <f t="shared" si="2288"/>
        <v>0</v>
      </c>
      <c r="AO240" s="33">
        <f t="shared" si="2288"/>
        <v>0</v>
      </c>
      <c r="AP240" s="33">
        <f t="shared" si="2288"/>
        <v>0</v>
      </c>
      <c r="AQ240" s="33">
        <f t="shared" si="2288"/>
        <v>0</v>
      </c>
      <c r="AR240" s="33">
        <f t="shared" si="2288"/>
        <v>65000</v>
      </c>
      <c r="AS240" s="33">
        <f t="shared" si="2288"/>
        <v>71500</v>
      </c>
      <c r="AT240" s="33">
        <f t="shared" si="2288"/>
        <v>0</v>
      </c>
      <c r="AU240" s="33">
        <f t="shared" si="2288"/>
        <v>0</v>
      </c>
      <c r="AV240" s="47" t="e">
        <f t="shared" si="2288"/>
        <v>#DIV/0!</v>
      </c>
      <c r="AW240" s="47" t="e">
        <f t="shared" si="2288"/>
        <v>#DIV/0!</v>
      </c>
      <c r="AX240" s="47" t="e">
        <f t="shared" si="2288"/>
        <v>#DIV/0!</v>
      </c>
      <c r="AY240"/>
      <c r="AZ240"/>
      <c r="BA240" s="33">
        <f t="shared" ref="BA240:BS240" si="2289">SUBTOTAL(9,BA237:BA239)</f>
        <v>0</v>
      </c>
      <c r="BB240" s="33">
        <f t="shared" si="2289"/>
        <v>0</v>
      </c>
      <c r="BC240" s="33">
        <f t="shared" si="2289"/>
        <v>0</v>
      </c>
      <c r="BD240" s="33">
        <f t="shared" si="2289"/>
        <v>0</v>
      </c>
      <c r="BE240" s="33">
        <f t="shared" si="2289"/>
        <v>0</v>
      </c>
      <c r="BF240" s="33">
        <f t="shared" si="2289"/>
        <v>0</v>
      </c>
      <c r="BG240" s="33">
        <f t="shared" si="2289"/>
        <v>0</v>
      </c>
      <c r="BH240" s="33">
        <f t="shared" si="2289"/>
        <v>0</v>
      </c>
      <c r="BI240" s="33">
        <f t="shared" si="2289"/>
        <v>0</v>
      </c>
      <c r="BJ240" s="33">
        <f t="shared" si="2289"/>
        <v>0</v>
      </c>
      <c r="BK240" s="33">
        <f t="shared" si="2289"/>
        <v>0</v>
      </c>
      <c r="BL240" s="33">
        <f t="shared" si="2289"/>
        <v>0</v>
      </c>
      <c r="BM240" s="33">
        <f t="shared" si="2289"/>
        <v>0</v>
      </c>
      <c r="BN240" s="33">
        <f t="shared" si="2289"/>
        <v>0</v>
      </c>
      <c r="BO240" s="33">
        <f t="shared" si="2289"/>
        <v>0</v>
      </c>
      <c r="BP240" s="33">
        <f t="shared" si="2289"/>
        <v>0</v>
      </c>
      <c r="BQ240" s="47" t="e">
        <f t="shared" si="2289"/>
        <v>#DIV/0!</v>
      </c>
      <c r="BR240" s="47" t="e">
        <f t="shared" si="2289"/>
        <v>#DIV/0!</v>
      </c>
      <c r="BS240" s="47" t="e">
        <f t="shared" si="2289"/>
        <v>#DIV/0!</v>
      </c>
      <c r="BT240" s="33">
        <f t="shared" ref="BT240:CL240" si="2290">SUBTOTAL(9,BT237:BT239)</f>
        <v>0</v>
      </c>
      <c r="BU240" s="33">
        <f t="shared" si="2290"/>
        <v>0</v>
      </c>
      <c r="BV240" s="33">
        <f t="shared" si="2290"/>
        <v>0</v>
      </c>
      <c r="BW240" s="33">
        <f t="shared" si="2290"/>
        <v>0</v>
      </c>
      <c r="BX240" s="33">
        <f t="shared" si="2290"/>
        <v>0</v>
      </c>
      <c r="BY240" s="33">
        <f t="shared" si="2290"/>
        <v>0</v>
      </c>
      <c r="BZ240" s="33">
        <f t="shared" si="2290"/>
        <v>0</v>
      </c>
      <c r="CA240" s="33">
        <f t="shared" si="2290"/>
        <v>0</v>
      </c>
      <c r="CB240" s="33">
        <f t="shared" si="2290"/>
        <v>0</v>
      </c>
      <c r="CC240" s="33">
        <f t="shared" si="2290"/>
        <v>0</v>
      </c>
      <c r="CD240" s="33">
        <f t="shared" si="2290"/>
        <v>0</v>
      </c>
      <c r="CE240" s="33">
        <f t="shared" si="2290"/>
        <v>0</v>
      </c>
      <c r="CF240" s="33">
        <f t="shared" si="2290"/>
        <v>0</v>
      </c>
      <c r="CG240" s="33">
        <f t="shared" si="2290"/>
        <v>0</v>
      </c>
      <c r="CH240" s="33">
        <f t="shared" si="2290"/>
        <v>0</v>
      </c>
      <c r="CI240" s="33">
        <f t="shared" si="2290"/>
        <v>0</v>
      </c>
      <c r="CJ240" s="60" t="e">
        <f t="shared" si="2290"/>
        <v>#DIV/0!</v>
      </c>
      <c r="CK240" s="60" t="e">
        <f t="shared" si="2290"/>
        <v>#DIV/0!</v>
      </c>
      <c r="CL240" s="60" t="e">
        <f t="shared" si="2290"/>
        <v>#DIV/0!</v>
      </c>
      <c r="CM240" s="33">
        <f t="shared" ref="CM240:DE240" si="2291">SUBTOTAL(9,CM237:CM239)</f>
        <v>0</v>
      </c>
      <c r="CN240" s="33">
        <f t="shared" si="2291"/>
        <v>0</v>
      </c>
      <c r="CO240" s="33">
        <f t="shared" si="2291"/>
        <v>0</v>
      </c>
      <c r="CP240" s="33">
        <f t="shared" si="2291"/>
        <v>0</v>
      </c>
      <c r="CQ240" s="33">
        <f t="shared" si="2291"/>
        <v>0</v>
      </c>
      <c r="CR240" s="33">
        <f t="shared" si="2291"/>
        <v>0</v>
      </c>
      <c r="CS240" s="33">
        <f t="shared" si="2291"/>
        <v>0</v>
      </c>
      <c r="CT240" s="33">
        <f t="shared" si="2291"/>
        <v>0</v>
      </c>
      <c r="CU240" s="33">
        <f t="shared" si="2291"/>
        <v>0</v>
      </c>
      <c r="CV240" s="33">
        <f t="shared" si="2291"/>
        <v>0</v>
      </c>
      <c r="CW240" s="33">
        <f t="shared" si="2291"/>
        <v>0</v>
      </c>
      <c r="CX240" s="33">
        <f t="shared" si="2291"/>
        <v>0</v>
      </c>
      <c r="CY240" s="33">
        <f t="shared" si="2291"/>
        <v>0</v>
      </c>
      <c r="CZ240" s="33">
        <f t="shared" si="2291"/>
        <v>0</v>
      </c>
      <c r="DA240" s="33">
        <f t="shared" si="2291"/>
        <v>48360</v>
      </c>
      <c r="DB240" s="33">
        <f t="shared" si="2291"/>
        <v>60804</v>
      </c>
      <c r="DC240" s="60">
        <f t="shared" si="2291"/>
        <v>0</v>
      </c>
      <c r="DD240" s="60">
        <f t="shared" si="2291"/>
        <v>0</v>
      </c>
      <c r="DE240" s="60">
        <f t="shared" si="2291"/>
        <v>0</v>
      </c>
      <c r="DF240" s="33">
        <f t="shared" ref="DF240:DX240" si="2292">SUBTOTAL(9,DF237:DF239)</f>
        <v>0</v>
      </c>
      <c r="DG240" s="33">
        <f t="shared" si="2292"/>
        <v>0</v>
      </c>
      <c r="DH240" s="33">
        <f t="shared" si="2292"/>
        <v>0</v>
      </c>
      <c r="DI240" s="33">
        <f t="shared" si="2292"/>
        <v>0</v>
      </c>
      <c r="DJ240" s="33">
        <f t="shared" si="2292"/>
        <v>0</v>
      </c>
      <c r="DK240" s="33">
        <f t="shared" si="2292"/>
        <v>0</v>
      </c>
      <c r="DL240" s="33">
        <f t="shared" si="2292"/>
        <v>0</v>
      </c>
      <c r="DM240" s="33">
        <f t="shared" si="2292"/>
        <v>0</v>
      </c>
      <c r="DN240" s="33">
        <f t="shared" si="2292"/>
        <v>0</v>
      </c>
      <c r="DO240" s="33">
        <f t="shared" si="2292"/>
        <v>0</v>
      </c>
      <c r="DP240" s="33">
        <f t="shared" si="2292"/>
        <v>0</v>
      </c>
      <c r="DQ240" s="33">
        <f t="shared" si="2292"/>
        <v>0</v>
      </c>
      <c r="DR240" s="33">
        <f t="shared" si="2292"/>
        <v>0</v>
      </c>
      <c r="DS240" s="33">
        <f t="shared" si="2292"/>
        <v>0</v>
      </c>
      <c r="DT240" s="33">
        <f t="shared" si="2292"/>
        <v>0</v>
      </c>
      <c r="DU240" s="33">
        <f t="shared" si="2292"/>
        <v>0</v>
      </c>
      <c r="DV240" s="60" t="e">
        <f t="shared" si="2292"/>
        <v>#DIV/0!</v>
      </c>
      <c r="DW240" s="60" t="e">
        <f t="shared" si="2292"/>
        <v>#DIV/0!</v>
      </c>
      <c r="DX240" s="60" t="e">
        <f t="shared" si="2292"/>
        <v>#DIV/0!</v>
      </c>
      <c r="DY240" s="33">
        <f t="shared" ref="DY240:EQ240" si="2293">SUBTOTAL(9,DY237:DY239)</f>
        <v>0</v>
      </c>
      <c r="DZ240" s="33">
        <f t="shared" si="2293"/>
        <v>0</v>
      </c>
      <c r="EA240" s="33">
        <f t="shared" si="2293"/>
        <v>0</v>
      </c>
      <c r="EB240" s="33">
        <f t="shared" si="2293"/>
        <v>0</v>
      </c>
      <c r="EC240" s="33">
        <f t="shared" si="2293"/>
        <v>0</v>
      </c>
      <c r="ED240" s="33">
        <f t="shared" si="2293"/>
        <v>0</v>
      </c>
      <c r="EE240" s="33">
        <f t="shared" si="2293"/>
        <v>0</v>
      </c>
      <c r="EF240" s="33">
        <f t="shared" si="2293"/>
        <v>0</v>
      </c>
      <c r="EG240" s="33">
        <f t="shared" si="2293"/>
        <v>0</v>
      </c>
      <c r="EH240" s="33">
        <f t="shared" si="2293"/>
        <v>0</v>
      </c>
      <c r="EI240" s="33">
        <f t="shared" si="2293"/>
        <v>0</v>
      </c>
      <c r="EJ240" s="33">
        <f t="shared" si="2293"/>
        <v>0</v>
      </c>
      <c r="EK240" s="33">
        <f t="shared" si="2293"/>
        <v>0</v>
      </c>
      <c r="EL240" s="33">
        <f t="shared" si="2293"/>
        <v>0</v>
      </c>
      <c r="EM240" s="33">
        <f t="shared" si="2293"/>
        <v>0</v>
      </c>
      <c r="EN240" s="33">
        <f t="shared" si="2293"/>
        <v>0</v>
      </c>
      <c r="EO240" s="60" t="e">
        <f t="shared" si="2293"/>
        <v>#DIV/0!</v>
      </c>
      <c r="EP240" s="60" t="e">
        <f t="shared" si="2293"/>
        <v>#DIV/0!</v>
      </c>
      <c r="EQ240" s="60" t="e">
        <f t="shared" si="2293"/>
        <v>#DIV/0!</v>
      </c>
    </row>
    <row r="241" spans="1:147" x14ac:dyDescent="0.25">
      <c r="A241" s="25">
        <v>1472</v>
      </c>
      <c r="B241" s="6">
        <v>610400681</v>
      </c>
      <c r="C241" s="26">
        <v>70226458</v>
      </c>
      <c r="D241" s="27" t="s">
        <v>99</v>
      </c>
      <c r="E241" s="6">
        <v>3133</v>
      </c>
      <c r="F241" s="6" t="s">
        <v>64</v>
      </c>
      <c r="G241" s="26" t="s">
        <v>95</v>
      </c>
      <c r="H241" s="40">
        <f>I241+P241</f>
        <v>0</v>
      </c>
      <c r="I241" s="40">
        <f>K241+L241+M241+N241+O241</f>
        <v>0</v>
      </c>
      <c r="J241" s="5"/>
      <c r="K241" s="9"/>
      <c r="L241" s="9"/>
      <c r="M241" s="9"/>
      <c r="N241" s="9"/>
      <c r="O241" s="9"/>
      <c r="P241" s="40">
        <f>Q241+R241+S241</f>
        <v>0</v>
      </c>
      <c r="Q241" s="9"/>
      <c r="R241" s="9"/>
      <c r="S241" s="9"/>
      <c r="T241" s="68">
        <f>(L241+M241+N241)*-1</f>
        <v>0</v>
      </c>
      <c r="U241" s="68">
        <f>(Q241+R241)*-1</f>
        <v>0</v>
      </c>
      <c r="V241" s="9">
        <f t="shared" ref="V241:W243" si="2294">ROUND(T241*0.65,0)</f>
        <v>0</v>
      </c>
      <c r="W241" s="9">
        <f t="shared" si="2294"/>
        <v>0</v>
      </c>
      <c r="X241" s="9">
        <v>47393</v>
      </c>
      <c r="Y241" s="9">
        <v>33657</v>
      </c>
      <c r="Z241" s="73">
        <f t="shared" ref="Z241:Z243" si="2295">IF(T241=0,0,ROUND((T241+L241)/X241/12,2))</f>
        <v>0</v>
      </c>
      <c r="AA241" s="73">
        <f t="shared" ref="AA241:AA243" si="2296">IF(U241=0,0,ROUND((U241+Q241)/Y241/12,2))</f>
        <v>0</v>
      </c>
      <c r="AB241" s="73">
        <f>Z241+AA241</f>
        <v>0</v>
      </c>
      <c r="AC241" s="73">
        <f t="shared" ref="AC241:AC243" si="2297">ROUND(Z241*0.65,2)</f>
        <v>0</v>
      </c>
      <c r="AD241" s="73">
        <f t="shared" ref="AD241:AD243" si="2298">ROUND(AA241*0.65,2)</f>
        <v>0</v>
      </c>
      <c r="AE241" s="46">
        <f>AC241+AD241</f>
        <v>0</v>
      </c>
      <c r="AF241" s="40">
        <f>AG241+AN241</f>
        <v>0</v>
      </c>
      <c r="AG241" s="40">
        <f>AI241+AJ241+AK241+AL241+AM241</f>
        <v>0</v>
      </c>
      <c r="AH241" s="5"/>
      <c r="AI241" s="9"/>
      <c r="AJ241" s="9"/>
      <c r="AK241" s="9"/>
      <c r="AL241" s="9"/>
      <c r="AM241" s="9"/>
      <c r="AN241" s="40">
        <f>AO241+AP241+AQ241</f>
        <v>0</v>
      </c>
      <c r="AO241" s="9"/>
      <c r="AP241" s="9"/>
      <c r="AQ241" s="9"/>
      <c r="AR241" s="85">
        <f>((AL241+AK241+AJ241)-((V241)*-1))*-1</f>
        <v>0</v>
      </c>
      <c r="AS241" s="85">
        <f>((AO241+AP241)-((W241)*-1))*-1</f>
        <v>0</v>
      </c>
      <c r="AT241" s="9"/>
      <c r="AU241" s="9"/>
      <c r="AV241" s="90" t="e">
        <f t="shared" ref="AV241" si="2299">ROUND((AY241/AT241/12)+(AC241),2)*-1</f>
        <v>#DIV/0!</v>
      </c>
      <c r="AW241" s="90" t="e">
        <f t="shared" ref="AW241:AW243" si="2300">ROUND((AZ241/AU241/10)+AD241,2)*-1</f>
        <v>#DIV/0!</v>
      </c>
      <c r="AX241" s="90" t="e">
        <f>AV241+AW241</f>
        <v>#DIV/0!</v>
      </c>
      <c r="AY241" s="92">
        <f t="shared" ref="AY241:AY243" si="2301">AK241+AL241</f>
        <v>0</v>
      </c>
      <c r="AZ241" s="92">
        <f t="shared" ref="AZ241:AZ243" si="2302">AP241</f>
        <v>0</v>
      </c>
      <c r="BA241" s="93">
        <f>BB241+BI241</f>
        <v>0</v>
      </c>
      <c r="BB241" s="93">
        <f>BD241+BE241+BF241+BG241+BH241</f>
        <v>0</v>
      </c>
      <c r="BC241" s="94"/>
      <c r="BD241" s="85"/>
      <c r="BE241" s="85"/>
      <c r="BF241" s="85"/>
      <c r="BG241" s="85"/>
      <c r="BH241" s="85"/>
      <c r="BI241" s="93">
        <f>BJ241+BK241+BL241</f>
        <v>0</v>
      </c>
      <c r="BJ241" s="85"/>
      <c r="BK241" s="85"/>
      <c r="BL241" s="85"/>
      <c r="BM241" s="85">
        <f t="shared" ref="BM241:BM243" si="2303">(BE241+BF241+BG241)-(AJ241+AK241+AL241)</f>
        <v>0</v>
      </c>
      <c r="BN241" s="85">
        <f t="shared" ref="BN241:BN243" si="2304">(BJ241+BK241)-(AO241+AP241)</f>
        <v>0</v>
      </c>
      <c r="BO241" s="9"/>
      <c r="BP241" s="9"/>
      <c r="BQ241" s="90" t="e">
        <f t="shared" ref="BQ241" si="2305">ROUND(((BF241+BG241)-(AK241+AL241))/BO241/10,2)*-1</f>
        <v>#DIV/0!</v>
      </c>
      <c r="BR241" s="90" t="e">
        <f t="shared" ref="BR241:BR243" si="2306">ROUND(((BK241-AP241)/BP241/10),2)*-1</f>
        <v>#DIV/0!</v>
      </c>
      <c r="BS241" s="90" t="e">
        <f>BQ241+BR241</f>
        <v>#DIV/0!</v>
      </c>
      <c r="BT241" s="93">
        <f>BU241+CB241</f>
        <v>0</v>
      </c>
      <c r="BU241" s="93">
        <f>BW241+BX241+BY241+BZ241+CA241</f>
        <v>0</v>
      </c>
      <c r="BV241" s="94"/>
      <c r="BW241" s="85"/>
      <c r="BX241" s="85"/>
      <c r="BY241" s="85"/>
      <c r="BZ241" s="85"/>
      <c r="CA241" s="85"/>
      <c r="CB241" s="93">
        <f>CC241+CD241+CE241</f>
        <v>0</v>
      </c>
      <c r="CC241" s="85"/>
      <c r="CD241" s="85"/>
      <c r="CE241" s="85"/>
      <c r="CF241" s="85">
        <f t="shared" ref="CF241:CF243" si="2307">(BX241+BY241+BZ241)-(BE241+BF241+BG241)</f>
        <v>0</v>
      </c>
      <c r="CG241" s="85">
        <f t="shared" ref="CG241:CG243" si="2308">(CC241+CD241)-(BJ241+BK241)</f>
        <v>0</v>
      </c>
      <c r="CH241" s="9"/>
      <c r="CI241" s="9"/>
      <c r="CJ241" s="96" t="e">
        <f t="shared" ref="CJ241" si="2309">ROUND(((BY241+BZ241)-(BF241+BG241))/CH241/12,2)*-1</f>
        <v>#DIV/0!</v>
      </c>
      <c r="CK241" s="96" t="e">
        <f t="shared" ref="CK241:CK243" si="2310">ROUND(((CD241-BK241)/CI241/10),2)*-1</f>
        <v>#DIV/0!</v>
      </c>
      <c r="CL241" s="96" t="e">
        <f>CJ241+CK241</f>
        <v>#DIV/0!</v>
      </c>
      <c r="CM241" s="93">
        <f>CN241+CU241</f>
        <v>0</v>
      </c>
      <c r="CN241" s="93">
        <f>CP241+CQ241+CR241+CS241+CT241</f>
        <v>0</v>
      </c>
      <c r="CO241" s="94"/>
      <c r="CP241" s="85"/>
      <c r="CQ241" s="85"/>
      <c r="CR241" s="85"/>
      <c r="CS241" s="85"/>
      <c r="CT241" s="85"/>
      <c r="CU241" s="93">
        <f>CV241+CW241+CX241</f>
        <v>0</v>
      </c>
      <c r="CV241" s="85"/>
      <c r="CW241" s="85"/>
      <c r="CX241" s="85"/>
      <c r="CY241" s="85">
        <f t="shared" ref="CY241:CY243" si="2311">(CQ241+CR241+CS241)-(BX241+BY241+BZ241)</f>
        <v>0</v>
      </c>
      <c r="CZ241" s="85">
        <f t="shared" ref="CZ241:CZ243" si="2312">(CV241+CW241)-(CC241+CD241)</f>
        <v>0</v>
      </c>
      <c r="DA241" s="9">
        <v>48360</v>
      </c>
      <c r="DB241" s="9">
        <v>34344</v>
      </c>
      <c r="DC241" s="96">
        <f t="shared" ref="DC241" si="2313">ROUND(((CR241+CS241)-(BY241+BZ241))/DA241/12,2)*-1</f>
        <v>0</v>
      </c>
      <c r="DD241" s="96">
        <f t="shared" ref="DD241" si="2314">ROUND(((CW241-CD241)/DB241/10),2)*-1</f>
        <v>0</v>
      </c>
      <c r="DE241" s="96">
        <f>DC241+DD241</f>
        <v>0</v>
      </c>
      <c r="DF241" s="93">
        <f>DG241+DN241</f>
        <v>0</v>
      </c>
      <c r="DG241" s="93">
        <f>DI241+DJ241+DK241+DL241+DM241</f>
        <v>0</v>
      </c>
      <c r="DH241" s="94"/>
      <c r="DI241" s="85"/>
      <c r="DJ241" s="85"/>
      <c r="DK241" s="85"/>
      <c r="DL241" s="85"/>
      <c r="DM241" s="85"/>
      <c r="DN241" s="93">
        <f>DO241+DP241+DQ241</f>
        <v>0</v>
      </c>
      <c r="DO241" s="85"/>
      <c r="DP241" s="85"/>
      <c r="DQ241" s="85"/>
      <c r="DR241" s="85">
        <f t="shared" ref="DR241:DR243" si="2315">(DJ241+DK241+DL241)-(CQ241+CR241+CS241)</f>
        <v>0</v>
      </c>
      <c r="DS241" s="85">
        <f t="shared" ref="DS241:DS243" si="2316">(DO241+DP241)-(CV241+CW241)</f>
        <v>0</v>
      </c>
      <c r="DT241" s="9"/>
      <c r="DU241" s="9"/>
      <c r="DV241" s="96" t="e">
        <f t="shared" ref="DV241" si="2317">ROUND(((DK241+DL241)-(CR241+CS241))/DT241/12,2)*-1</f>
        <v>#DIV/0!</v>
      </c>
      <c r="DW241" s="96" t="e">
        <f t="shared" ref="DW241" si="2318">ROUND(((DP241-CW241)/DU241/10),2)*-1</f>
        <v>#DIV/0!</v>
      </c>
      <c r="DX241" s="96" t="e">
        <f>DV241+DW241</f>
        <v>#DIV/0!</v>
      </c>
      <c r="DY241" s="93">
        <f>DZ241+EG241</f>
        <v>0</v>
      </c>
      <c r="DZ241" s="93">
        <f>EB241+EC241+ED241+EE241+EF241</f>
        <v>0</v>
      </c>
      <c r="EA241" s="94"/>
      <c r="EB241" s="85"/>
      <c r="EC241" s="85"/>
      <c r="ED241" s="85"/>
      <c r="EE241" s="85"/>
      <c r="EF241" s="85"/>
      <c r="EG241" s="93">
        <f>EH241+EI241+EJ241</f>
        <v>0</v>
      </c>
      <c r="EH241" s="85"/>
      <c r="EI241" s="85"/>
      <c r="EJ241" s="85"/>
      <c r="EK241" s="85">
        <f t="shared" ref="EK241:EK243" si="2319">(EC241+ED241+EE241)-(DJ241+DK241+DL241)</f>
        <v>0</v>
      </c>
      <c r="EL241" s="85">
        <f t="shared" ref="EL241:EL243" si="2320">(EH241+EI241)-(DO241+DP241)</f>
        <v>0</v>
      </c>
      <c r="EM241" s="9"/>
      <c r="EN241" s="9"/>
      <c r="EO241" s="96" t="e">
        <f t="shared" ref="EO241" si="2321">ROUND(((ED241+EE241)-(DK241+DL241))/EM241/12,2)*-1</f>
        <v>#DIV/0!</v>
      </c>
      <c r="EP241" s="96" t="e">
        <f t="shared" ref="EP241" si="2322">ROUND(((EI241-DP241)/EN241/10),2)*-1</f>
        <v>#DIV/0!</v>
      </c>
      <c r="EQ241" s="96" t="e">
        <f>EO241+EP241</f>
        <v>#DIV/0!</v>
      </c>
    </row>
    <row r="242" spans="1:147" x14ac:dyDescent="0.25">
      <c r="A242" s="5">
        <v>1472</v>
      </c>
      <c r="B242" s="2">
        <v>610400681</v>
      </c>
      <c r="C242" s="7">
        <v>70226458</v>
      </c>
      <c r="D242" s="8" t="s">
        <v>99</v>
      </c>
      <c r="E242" s="19">
        <v>3133</v>
      </c>
      <c r="F242" s="19" t="s">
        <v>109</v>
      </c>
      <c r="G242" s="19" t="s">
        <v>95</v>
      </c>
      <c r="H242" s="40">
        <f>I242+P242</f>
        <v>0</v>
      </c>
      <c r="I242" s="40">
        <f>K242+L242+M242+N242+O242</f>
        <v>0</v>
      </c>
      <c r="J242" s="5"/>
      <c r="K242" s="9"/>
      <c r="L242" s="9"/>
      <c r="M242" s="9"/>
      <c r="N242" s="9"/>
      <c r="O242" s="9"/>
      <c r="P242" s="40">
        <f>Q242+R242+S242</f>
        <v>0</v>
      </c>
      <c r="Q242" s="9"/>
      <c r="R242" s="9"/>
      <c r="S242" s="9"/>
      <c r="T242" s="68">
        <f>(L242+M242+N242)*-1</f>
        <v>0</v>
      </c>
      <c r="U242" s="68">
        <f>(Q242+R242)*-1</f>
        <v>0</v>
      </c>
      <c r="V242" s="9">
        <f t="shared" si="2294"/>
        <v>0</v>
      </c>
      <c r="W242" s="9">
        <f t="shared" si="2294"/>
        <v>0</v>
      </c>
      <c r="X242" s="45" t="s">
        <v>219</v>
      </c>
      <c r="Y242" s="45" t="s">
        <v>219</v>
      </c>
      <c r="Z242" s="73">
        <f t="shared" si="2295"/>
        <v>0</v>
      </c>
      <c r="AA242" s="73">
        <f t="shared" si="2296"/>
        <v>0</v>
      </c>
      <c r="AB242" s="73">
        <f>Z242+AA242</f>
        <v>0</v>
      </c>
      <c r="AC242" s="73">
        <f t="shared" si="2297"/>
        <v>0</v>
      </c>
      <c r="AD242" s="73">
        <f t="shared" si="2298"/>
        <v>0</v>
      </c>
      <c r="AE242" s="46">
        <f>AC242+AD242</f>
        <v>0</v>
      </c>
      <c r="AF242" s="40">
        <f>AG242+AN242</f>
        <v>0</v>
      </c>
      <c r="AG242" s="40">
        <f>AI242+AJ242+AK242+AL242+AM242</f>
        <v>0</v>
      </c>
      <c r="AH242" s="5"/>
      <c r="AI242" s="9"/>
      <c r="AJ242" s="9"/>
      <c r="AK242" s="9"/>
      <c r="AL242" s="9"/>
      <c r="AM242" s="9"/>
      <c r="AN242" s="40">
        <f>AO242+AP242+AQ242</f>
        <v>0</v>
      </c>
      <c r="AO242" s="9"/>
      <c r="AP242" s="9"/>
      <c r="AQ242" s="9"/>
      <c r="AR242" s="85">
        <f>((AL242+AK242+AJ242)-((V242)*-1))*-1</f>
        <v>0</v>
      </c>
      <c r="AS242" s="85">
        <f>((AO242+AP242)-((W242)*-1))*-1</f>
        <v>0</v>
      </c>
      <c r="AT242" s="45" t="s">
        <v>219</v>
      </c>
      <c r="AU242" s="45" t="s">
        <v>219</v>
      </c>
      <c r="AV242" s="90">
        <v>0</v>
      </c>
      <c r="AW242" s="90">
        <v>0</v>
      </c>
      <c r="AX242" s="90">
        <f>AV242+AW242</f>
        <v>0</v>
      </c>
      <c r="AY242" s="92">
        <f t="shared" si="2301"/>
        <v>0</v>
      </c>
      <c r="AZ242" s="92">
        <f t="shared" si="2302"/>
        <v>0</v>
      </c>
      <c r="BA242" s="93">
        <f>BB242+BI242</f>
        <v>0</v>
      </c>
      <c r="BB242" s="93">
        <f>BD242+BE242+BF242+BG242+BH242</f>
        <v>0</v>
      </c>
      <c r="BC242" s="94"/>
      <c r="BD242" s="85"/>
      <c r="BE242" s="85"/>
      <c r="BF242" s="85"/>
      <c r="BG242" s="85"/>
      <c r="BH242" s="85"/>
      <c r="BI242" s="93">
        <f>BJ242+BK242+BL242</f>
        <v>0</v>
      </c>
      <c r="BJ242" s="85"/>
      <c r="BK242" s="85"/>
      <c r="BL242" s="85"/>
      <c r="BM242" s="85">
        <f t="shared" si="2303"/>
        <v>0</v>
      </c>
      <c r="BN242" s="85">
        <f t="shared" si="2304"/>
        <v>0</v>
      </c>
      <c r="BO242" s="45" t="s">
        <v>219</v>
      </c>
      <c r="BP242" s="45" t="s">
        <v>219</v>
      </c>
      <c r="BQ242" s="90">
        <v>0</v>
      </c>
      <c r="BR242" s="90">
        <v>0</v>
      </c>
      <c r="BS242" s="90">
        <f>BQ242+BR242</f>
        <v>0</v>
      </c>
      <c r="BT242" s="93">
        <f>BU242+CB242</f>
        <v>0</v>
      </c>
      <c r="BU242" s="93">
        <f>BW242+BX242+BY242+BZ242+CA242</f>
        <v>0</v>
      </c>
      <c r="BV242" s="94"/>
      <c r="BW242" s="85"/>
      <c r="BX242" s="85"/>
      <c r="BY242" s="85"/>
      <c r="BZ242" s="85"/>
      <c r="CA242" s="85"/>
      <c r="CB242" s="93">
        <f>CC242+CD242+CE242</f>
        <v>0</v>
      </c>
      <c r="CC242" s="85"/>
      <c r="CD242" s="85"/>
      <c r="CE242" s="85"/>
      <c r="CF242" s="85">
        <f t="shared" si="2307"/>
        <v>0</v>
      </c>
      <c r="CG242" s="85">
        <f t="shared" si="2308"/>
        <v>0</v>
      </c>
      <c r="CH242" s="45" t="s">
        <v>219</v>
      </c>
      <c r="CI242" s="45" t="s">
        <v>219</v>
      </c>
      <c r="CJ242" s="96">
        <v>0</v>
      </c>
      <c r="CK242" s="96">
        <v>0</v>
      </c>
      <c r="CL242" s="96">
        <f>CJ242+CK242</f>
        <v>0</v>
      </c>
      <c r="CM242" s="93">
        <f>CN242+CU242</f>
        <v>0</v>
      </c>
      <c r="CN242" s="93">
        <f>CP242+CQ242+CR242+CS242+CT242</f>
        <v>0</v>
      </c>
      <c r="CO242" s="94"/>
      <c r="CP242" s="85"/>
      <c r="CQ242" s="85"/>
      <c r="CR242" s="85"/>
      <c r="CS242" s="85"/>
      <c r="CT242" s="85"/>
      <c r="CU242" s="93">
        <f>CV242+CW242+CX242</f>
        <v>0</v>
      </c>
      <c r="CV242" s="85"/>
      <c r="CW242" s="85"/>
      <c r="CX242" s="85"/>
      <c r="CY242" s="85">
        <f t="shared" si="2311"/>
        <v>0</v>
      </c>
      <c r="CZ242" s="85">
        <f t="shared" si="2312"/>
        <v>0</v>
      </c>
      <c r="DA242" s="45" t="s">
        <v>219</v>
      </c>
      <c r="DB242" s="45" t="s">
        <v>219</v>
      </c>
      <c r="DC242" s="96">
        <v>0</v>
      </c>
      <c r="DD242" s="96">
        <v>0</v>
      </c>
      <c r="DE242" s="96">
        <f>DC242+DD242</f>
        <v>0</v>
      </c>
      <c r="DF242" s="93">
        <f>DG242+DN242</f>
        <v>0</v>
      </c>
      <c r="DG242" s="93">
        <f>DI242+DJ242+DK242+DL242+DM242</f>
        <v>0</v>
      </c>
      <c r="DH242" s="94"/>
      <c r="DI242" s="85"/>
      <c r="DJ242" s="85"/>
      <c r="DK242" s="85"/>
      <c r="DL242" s="85"/>
      <c r="DM242" s="85"/>
      <c r="DN242" s="93">
        <f>DO242+DP242+DQ242</f>
        <v>0</v>
      </c>
      <c r="DO242" s="85"/>
      <c r="DP242" s="85"/>
      <c r="DQ242" s="85"/>
      <c r="DR242" s="85">
        <f t="shared" si="2315"/>
        <v>0</v>
      </c>
      <c r="DS242" s="85">
        <f t="shared" si="2316"/>
        <v>0</v>
      </c>
      <c r="DT242" s="45" t="s">
        <v>219</v>
      </c>
      <c r="DU242" s="45" t="s">
        <v>219</v>
      </c>
      <c r="DV242" s="96">
        <v>0</v>
      </c>
      <c r="DW242" s="96">
        <v>0</v>
      </c>
      <c r="DX242" s="96">
        <f>DV242+DW242</f>
        <v>0</v>
      </c>
      <c r="DY242" s="93">
        <f>DZ242+EG242</f>
        <v>0</v>
      </c>
      <c r="DZ242" s="93">
        <f>EB242+EC242+ED242+EE242+EF242</f>
        <v>0</v>
      </c>
      <c r="EA242" s="94"/>
      <c r="EB242" s="85"/>
      <c r="EC242" s="85"/>
      <c r="ED242" s="85"/>
      <c r="EE242" s="85"/>
      <c r="EF242" s="85"/>
      <c r="EG242" s="93">
        <f>EH242+EI242+EJ242</f>
        <v>0</v>
      </c>
      <c r="EH242" s="85"/>
      <c r="EI242" s="85"/>
      <c r="EJ242" s="85"/>
      <c r="EK242" s="85">
        <f t="shared" si="2319"/>
        <v>0</v>
      </c>
      <c r="EL242" s="85">
        <f t="shared" si="2320"/>
        <v>0</v>
      </c>
      <c r="EM242" s="45" t="s">
        <v>219</v>
      </c>
      <c r="EN242" s="45" t="s">
        <v>219</v>
      </c>
      <c r="EO242" s="96">
        <v>0</v>
      </c>
      <c r="EP242" s="96">
        <v>0</v>
      </c>
      <c r="EQ242" s="96">
        <f>EO242+EP242</f>
        <v>0</v>
      </c>
    </row>
    <row r="243" spans="1:147" x14ac:dyDescent="0.25">
      <c r="A243" s="5">
        <v>1472</v>
      </c>
      <c r="B243" s="2">
        <v>610400681</v>
      </c>
      <c r="C243" s="7">
        <v>70226458</v>
      </c>
      <c r="D243" s="8" t="s">
        <v>99</v>
      </c>
      <c r="E243" s="2">
        <v>3141</v>
      </c>
      <c r="F243" s="2" t="s">
        <v>20</v>
      </c>
      <c r="G243" s="7" t="s">
        <v>95</v>
      </c>
      <c r="H243" s="40">
        <f>I243+P243</f>
        <v>0</v>
      </c>
      <c r="I243" s="40">
        <f>K243+L243+M243+N243+O243</f>
        <v>0</v>
      </c>
      <c r="J243" s="5"/>
      <c r="K243" s="9"/>
      <c r="L243" s="9"/>
      <c r="M243" s="9"/>
      <c r="N243" s="9"/>
      <c r="O243" s="9"/>
      <c r="P243" s="40">
        <f>Q243+R243+S243</f>
        <v>0</v>
      </c>
      <c r="Q243" s="9"/>
      <c r="R243" s="9"/>
      <c r="S243" s="9"/>
      <c r="T243" s="68">
        <f>(L243+M243+N243)*-1</f>
        <v>0</v>
      </c>
      <c r="U243" s="68">
        <f>(Q243+R243)*-1</f>
        <v>0</v>
      </c>
      <c r="V243" s="9">
        <f t="shared" si="2294"/>
        <v>0</v>
      </c>
      <c r="W243" s="9">
        <f t="shared" si="2294"/>
        <v>0</v>
      </c>
      <c r="X243" s="45" t="s">
        <v>219</v>
      </c>
      <c r="Y243" s="9">
        <v>25931</v>
      </c>
      <c r="Z243" s="73">
        <f t="shared" si="2295"/>
        <v>0</v>
      </c>
      <c r="AA243" s="73">
        <f t="shared" si="2296"/>
        <v>0</v>
      </c>
      <c r="AB243" s="73">
        <f>Z243+AA243</f>
        <v>0</v>
      </c>
      <c r="AC243" s="73">
        <f t="shared" si="2297"/>
        <v>0</v>
      </c>
      <c r="AD243" s="73">
        <f t="shared" si="2298"/>
        <v>0</v>
      </c>
      <c r="AE243" s="46">
        <f>AC243+AD243</f>
        <v>0</v>
      </c>
      <c r="AF243" s="40">
        <f>AG243+AN243</f>
        <v>0</v>
      </c>
      <c r="AG243" s="40">
        <f>AI243+AJ243+AK243+AL243+AM243</f>
        <v>0</v>
      </c>
      <c r="AH243" s="5"/>
      <c r="AI243" s="9"/>
      <c r="AJ243" s="9"/>
      <c r="AK243" s="9"/>
      <c r="AL243" s="9"/>
      <c r="AM243" s="9"/>
      <c r="AN243" s="40">
        <f>AO243+AP243+AQ243</f>
        <v>0</v>
      </c>
      <c r="AO243" s="9"/>
      <c r="AP243" s="9"/>
      <c r="AQ243" s="9"/>
      <c r="AR243" s="85">
        <f>((AL243+AK243+AJ243)-((V243)*-1))*-1</f>
        <v>0</v>
      </c>
      <c r="AS243" s="85">
        <f>((AO243+AP243)-((W243)*-1))*-1</f>
        <v>0</v>
      </c>
      <c r="AT243" s="45" t="s">
        <v>219</v>
      </c>
      <c r="AU243" s="9"/>
      <c r="AV243" s="90">
        <v>0</v>
      </c>
      <c r="AW243" s="90" t="e">
        <f t="shared" si="2300"/>
        <v>#DIV/0!</v>
      </c>
      <c r="AX243" s="90" t="e">
        <f>AV243+AW243</f>
        <v>#DIV/0!</v>
      </c>
      <c r="AY243" s="92">
        <f t="shared" si="2301"/>
        <v>0</v>
      </c>
      <c r="AZ243" s="92">
        <f t="shared" si="2302"/>
        <v>0</v>
      </c>
      <c r="BA243" s="93">
        <f>BB243+BI243</f>
        <v>0</v>
      </c>
      <c r="BB243" s="93">
        <f>BD243+BE243+BF243+BG243+BH243</f>
        <v>0</v>
      </c>
      <c r="BC243" s="94"/>
      <c r="BD243" s="85"/>
      <c r="BE243" s="85"/>
      <c r="BF243" s="85"/>
      <c r="BG243" s="85"/>
      <c r="BH243" s="85"/>
      <c r="BI243" s="93">
        <f>BJ243+BK243+BL243</f>
        <v>0</v>
      </c>
      <c r="BJ243" s="85"/>
      <c r="BK243" s="85"/>
      <c r="BL243" s="85"/>
      <c r="BM243" s="85">
        <f t="shared" si="2303"/>
        <v>0</v>
      </c>
      <c r="BN243" s="85">
        <f t="shared" si="2304"/>
        <v>0</v>
      </c>
      <c r="BO243" s="45" t="s">
        <v>219</v>
      </c>
      <c r="BP243" s="9"/>
      <c r="BQ243" s="90">
        <v>0</v>
      </c>
      <c r="BR243" s="90" t="e">
        <f t="shared" si="2306"/>
        <v>#DIV/0!</v>
      </c>
      <c r="BS243" s="90" t="e">
        <f>BQ243+BR243</f>
        <v>#DIV/0!</v>
      </c>
      <c r="BT243" s="93">
        <f>BU243+CB243</f>
        <v>0</v>
      </c>
      <c r="BU243" s="93">
        <f>BW243+BX243+BY243+BZ243+CA243</f>
        <v>0</v>
      </c>
      <c r="BV243" s="94"/>
      <c r="BW243" s="85"/>
      <c r="BX243" s="85"/>
      <c r="BY243" s="85"/>
      <c r="BZ243" s="85"/>
      <c r="CA243" s="85"/>
      <c r="CB243" s="93">
        <f>CC243+CD243+CE243</f>
        <v>0</v>
      </c>
      <c r="CC243" s="85"/>
      <c r="CD243" s="85"/>
      <c r="CE243" s="85"/>
      <c r="CF243" s="85">
        <f t="shared" si="2307"/>
        <v>0</v>
      </c>
      <c r="CG243" s="85">
        <f t="shared" si="2308"/>
        <v>0</v>
      </c>
      <c r="CH243" s="45" t="s">
        <v>219</v>
      </c>
      <c r="CI243" s="9"/>
      <c r="CJ243" s="96">
        <v>0</v>
      </c>
      <c r="CK243" s="96" t="e">
        <f t="shared" si="2310"/>
        <v>#DIV/0!</v>
      </c>
      <c r="CL243" s="96" t="e">
        <f>CJ243+CK243</f>
        <v>#DIV/0!</v>
      </c>
      <c r="CM243" s="93">
        <f>CN243+CU243</f>
        <v>0</v>
      </c>
      <c r="CN243" s="93">
        <f>CP243+CQ243+CR243+CS243+CT243</f>
        <v>0</v>
      </c>
      <c r="CO243" s="94"/>
      <c r="CP243" s="85"/>
      <c r="CQ243" s="85"/>
      <c r="CR243" s="85"/>
      <c r="CS243" s="85"/>
      <c r="CT243" s="85"/>
      <c r="CU243" s="93">
        <f>CV243+CW243+CX243</f>
        <v>0</v>
      </c>
      <c r="CV243" s="85"/>
      <c r="CW243" s="85"/>
      <c r="CX243" s="85"/>
      <c r="CY243" s="85">
        <f t="shared" si="2311"/>
        <v>0</v>
      </c>
      <c r="CZ243" s="85">
        <f t="shared" si="2312"/>
        <v>0</v>
      </c>
      <c r="DA243" s="45" t="s">
        <v>219</v>
      </c>
      <c r="DB243" s="9">
        <v>26460</v>
      </c>
      <c r="DC243" s="96">
        <v>0</v>
      </c>
      <c r="DD243" s="96">
        <f t="shared" ref="DD243" si="2323">ROUND(((CW243-CD243)/DB243/10),2)*-1</f>
        <v>0</v>
      </c>
      <c r="DE243" s="96">
        <f>DC243+DD243</f>
        <v>0</v>
      </c>
      <c r="DF243" s="93">
        <f>DG243+DN243</f>
        <v>0</v>
      </c>
      <c r="DG243" s="93">
        <f>DI243+DJ243+DK243+DL243+DM243</f>
        <v>0</v>
      </c>
      <c r="DH243" s="94"/>
      <c r="DI243" s="85"/>
      <c r="DJ243" s="85"/>
      <c r="DK243" s="85"/>
      <c r="DL243" s="85"/>
      <c r="DM243" s="85"/>
      <c r="DN243" s="93">
        <f>DO243+DP243+DQ243</f>
        <v>0</v>
      </c>
      <c r="DO243" s="85"/>
      <c r="DP243" s="85"/>
      <c r="DQ243" s="85"/>
      <c r="DR243" s="85">
        <f t="shared" si="2315"/>
        <v>0</v>
      </c>
      <c r="DS243" s="85">
        <f t="shared" si="2316"/>
        <v>0</v>
      </c>
      <c r="DT243" s="45" t="s">
        <v>219</v>
      </c>
      <c r="DU243" s="9"/>
      <c r="DV243" s="96">
        <v>0</v>
      </c>
      <c r="DW243" s="96" t="e">
        <f t="shared" ref="DW243" si="2324">ROUND(((DP243-CW243)/DU243/10),2)*-1</f>
        <v>#DIV/0!</v>
      </c>
      <c r="DX243" s="96" t="e">
        <f>DV243+DW243</f>
        <v>#DIV/0!</v>
      </c>
      <c r="DY243" s="93">
        <f>DZ243+EG243</f>
        <v>0</v>
      </c>
      <c r="DZ243" s="93">
        <f>EB243+EC243+ED243+EE243+EF243</f>
        <v>0</v>
      </c>
      <c r="EA243" s="94"/>
      <c r="EB243" s="85"/>
      <c r="EC243" s="85"/>
      <c r="ED243" s="85"/>
      <c r="EE243" s="85"/>
      <c r="EF243" s="85"/>
      <c r="EG243" s="93">
        <f>EH243+EI243+EJ243</f>
        <v>0</v>
      </c>
      <c r="EH243" s="85"/>
      <c r="EI243" s="85"/>
      <c r="EJ243" s="85"/>
      <c r="EK243" s="85">
        <f t="shared" si="2319"/>
        <v>0</v>
      </c>
      <c r="EL243" s="85">
        <f t="shared" si="2320"/>
        <v>0</v>
      </c>
      <c r="EM243" s="45" t="s">
        <v>219</v>
      </c>
      <c r="EN243" s="9"/>
      <c r="EO243" s="96">
        <v>0</v>
      </c>
      <c r="EP243" s="96" t="e">
        <f t="shared" ref="EP243" si="2325">ROUND(((EI243-DP243)/EN243/10),2)*-1</f>
        <v>#DIV/0!</v>
      </c>
      <c r="EQ243" s="96" t="e">
        <f>EO243+EP243</f>
        <v>#DIV/0!</v>
      </c>
    </row>
    <row r="244" spans="1:147" x14ac:dyDescent="0.25">
      <c r="A244" s="29"/>
      <c r="B244" s="30"/>
      <c r="C244" s="31"/>
      <c r="D244" s="32" t="s">
        <v>189</v>
      </c>
      <c r="E244" s="30"/>
      <c r="F244" s="30"/>
      <c r="G244" s="31"/>
      <c r="H244" s="33">
        <f t="shared" ref="H244:AE244" si="2326">SUBTOTAL(9,H241:H243)</f>
        <v>0</v>
      </c>
      <c r="I244" s="33">
        <f t="shared" si="2326"/>
        <v>0</v>
      </c>
      <c r="J244" s="33">
        <f t="shared" si="2326"/>
        <v>0</v>
      </c>
      <c r="K244" s="33">
        <f t="shared" si="2326"/>
        <v>0</v>
      </c>
      <c r="L244" s="33">
        <f t="shared" si="2326"/>
        <v>0</v>
      </c>
      <c r="M244" s="33">
        <f t="shared" si="2326"/>
        <v>0</v>
      </c>
      <c r="N244" s="33">
        <f t="shared" si="2326"/>
        <v>0</v>
      </c>
      <c r="O244" s="33">
        <f t="shared" si="2326"/>
        <v>0</v>
      </c>
      <c r="P244" s="33">
        <f t="shared" si="2326"/>
        <v>0</v>
      </c>
      <c r="Q244" s="33">
        <f t="shared" si="2326"/>
        <v>0</v>
      </c>
      <c r="R244" s="33">
        <f t="shared" si="2326"/>
        <v>0</v>
      </c>
      <c r="S244" s="33">
        <f t="shared" si="2326"/>
        <v>0</v>
      </c>
      <c r="T244" s="33">
        <f t="shared" si="2326"/>
        <v>0</v>
      </c>
      <c r="U244" s="33">
        <f t="shared" si="2326"/>
        <v>0</v>
      </c>
      <c r="V244" s="33">
        <f t="shared" si="2326"/>
        <v>0</v>
      </c>
      <c r="W244" s="33">
        <f t="shared" si="2326"/>
        <v>0</v>
      </c>
      <c r="X244" s="33">
        <f t="shared" si="2326"/>
        <v>47393</v>
      </c>
      <c r="Y244" s="33">
        <f t="shared" si="2326"/>
        <v>59588</v>
      </c>
      <c r="Z244" s="47">
        <f t="shared" si="2326"/>
        <v>0</v>
      </c>
      <c r="AA244" s="47">
        <f t="shared" si="2326"/>
        <v>0</v>
      </c>
      <c r="AB244" s="47">
        <f t="shared" si="2326"/>
        <v>0</v>
      </c>
      <c r="AC244" s="47">
        <f t="shared" si="2326"/>
        <v>0</v>
      </c>
      <c r="AD244" s="47">
        <f t="shared" si="2326"/>
        <v>0</v>
      </c>
      <c r="AE244" s="47">
        <f t="shared" si="2326"/>
        <v>0</v>
      </c>
      <c r="AF244" s="33">
        <f t="shared" ref="AF244:AX244" si="2327">SUBTOTAL(9,AF241:AF243)</f>
        <v>0</v>
      </c>
      <c r="AG244" s="33">
        <f t="shared" si="2327"/>
        <v>0</v>
      </c>
      <c r="AH244" s="33">
        <f t="shared" si="2327"/>
        <v>0</v>
      </c>
      <c r="AI244" s="33">
        <f t="shared" si="2327"/>
        <v>0</v>
      </c>
      <c r="AJ244" s="33">
        <f t="shared" si="2327"/>
        <v>0</v>
      </c>
      <c r="AK244" s="33">
        <f t="shared" si="2327"/>
        <v>0</v>
      </c>
      <c r="AL244" s="33">
        <f t="shared" si="2327"/>
        <v>0</v>
      </c>
      <c r="AM244" s="33">
        <f t="shared" si="2327"/>
        <v>0</v>
      </c>
      <c r="AN244" s="33">
        <f t="shared" si="2327"/>
        <v>0</v>
      </c>
      <c r="AO244" s="33">
        <f t="shared" si="2327"/>
        <v>0</v>
      </c>
      <c r="AP244" s="33">
        <f t="shared" si="2327"/>
        <v>0</v>
      </c>
      <c r="AQ244" s="33">
        <f t="shared" si="2327"/>
        <v>0</v>
      </c>
      <c r="AR244" s="33">
        <f t="shared" si="2327"/>
        <v>0</v>
      </c>
      <c r="AS244" s="33">
        <f t="shared" si="2327"/>
        <v>0</v>
      </c>
      <c r="AT244" s="33">
        <f t="shared" si="2327"/>
        <v>0</v>
      </c>
      <c r="AU244" s="33">
        <f t="shared" si="2327"/>
        <v>0</v>
      </c>
      <c r="AV244" s="47" t="e">
        <f t="shared" si="2327"/>
        <v>#DIV/0!</v>
      </c>
      <c r="AW244" s="47" t="e">
        <f t="shared" si="2327"/>
        <v>#DIV/0!</v>
      </c>
      <c r="AX244" s="47" t="e">
        <f t="shared" si="2327"/>
        <v>#DIV/0!</v>
      </c>
      <c r="AY244"/>
      <c r="AZ244"/>
      <c r="BA244" s="33">
        <f t="shared" ref="BA244:BS244" si="2328">SUBTOTAL(9,BA241:BA243)</f>
        <v>0</v>
      </c>
      <c r="BB244" s="33">
        <f t="shared" si="2328"/>
        <v>0</v>
      </c>
      <c r="BC244" s="33">
        <f t="shared" si="2328"/>
        <v>0</v>
      </c>
      <c r="BD244" s="33">
        <f t="shared" si="2328"/>
        <v>0</v>
      </c>
      <c r="BE244" s="33">
        <f t="shared" si="2328"/>
        <v>0</v>
      </c>
      <c r="BF244" s="33">
        <f t="shared" si="2328"/>
        <v>0</v>
      </c>
      <c r="BG244" s="33">
        <f t="shared" si="2328"/>
        <v>0</v>
      </c>
      <c r="BH244" s="33">
        <f t="shared" si="2328"/>
        <v>0</v>
      </c>
      <c r="BI244" s="33">
        <f t="shared" si="2328"/>
        <v>0</v>
      </c>
      <c r="BJ244" s="33">
        <f t="shared" si="2328"/>
        <v>0</v>
      </c>
      <c r="BK244" s="33">
        <f t="shared" si="2328"/>
        <v>0</v>
      </c>
      <c r="BL244" s="33">
        <f t="shared" si="2328"/>
        <v>0</v>
      </c>
      <c r="BM244" s="33">
        <f t="shared" si="2328"/>
        <v>0</v>
      </c>
      <c r="BN244" s="33">
        <f t="shared" si="2328"/>
        <v>0</v>
      </c>
      <c r="BO244" s="33">
        <f t="shared" si="2328"/>
        <v>0</v>
      </c>
      <c r="BP244" s="33">
        <f t="shared" si="2328"/>
        <v>0</v>
      </c>
      <c r="BQ244" s="47" t="e">
        <f t="shared" si="2328"/>
        <v>#DIV/0!</v>
      </c>
      <c r="BR244" s="47" t="e">
        <f t="shared" si="2328"/>
        <v>#DIV/0!</v>
      </c>
      <c r="BS244" s="47" t="e">
        <f t="shared" si="2328"/>
        <v>#DIV/0!</v>
      </c>
      <c r="BT244" s="33">
        <f t="shared" ref="BT244:CL244" si="2329">SUBTOTAL(9,BT241:BT243)</f>
        <v>0</v>
      </c>
      <c r="BU244" s="33">
        <f t="shared" si="2329"/>
        <v>0</v>
      </c>
      <c r="BV244" s="33">
        <f t="shared" si="2329"/>
        <v>0</v>
      </c>
      <c r="BW244" s="33">
        <f t="shared" si="2329"/>
        <v>0</v>
      </c>
      <c r="BX244" s="33">
        <f t="shared" si="2329"/>
        <v>0</v>
      </c>
      <c r="BY244" s="33">
        <f t="shared" si="2329"/>
        <v>0</v>
      </c>
      <c r="BZ244" s="33">
        <f t="shared" si="2329"/>
        <v>0</v>
      </c>
      <c r="CA244" s="33">
        <f t="shared" si="2329"/>
        <v>0</v>
      </c>
      <c r="CB244" s="33">
        <f t="shared" si="2329"/>
        <v>0</v>
      </c>
      <c r="CC244" s="33">
        <f t="shared" si="2329"/>
        <v>0</v>
      </c>
      <c r="CD244" s="33">
        <f t="shared" si="2329"/>
        <v>0</v>
      </c>
      <c r="CE244" s="33">
        <f t="shared" si="2329"/>
        <v>0</v>
      </c>
      <c r="CF244" s="33">
        <f t="shared" si="2329"/>
        <v>0</v>
      </c>
      <c r="CG244" s="33">
        <f t="shared" si="2329"/>
        <v>0</v>
      </c>
      <c r="CH244" s="33">
        <f t="shared" si="2329"/>
        <v>0</v>
      </c>
      <c r="CI244" s="33">
        <f t="shared" si="2329"/>
        <v>0</v>
      </c>
      <c r="CJ244" s="60" t="e">
        <f t="shared" si="2329"/>
        <v>#DIV/0!</v>
      </c>
      <c r="CK244" s="60" t="e">
        <f t="shared" si="2329"/>
        <v>#DIV/0!</v>
      </c>
      <c r="CL244" s="60" t="e">
        <f t="shared" si="2329"/>
        <v>#DIV/0!</v>
      </c>
      <c r="CM244" s="33">
        <f t="shared" ref="CM244:DE244" si="2330">SUBTOTAL(9,CM241:CM243)</f>
        <v>0</v>
      </c>
      <c r="CN244" s="33">
        <f t="shared" si="2330"/>
        <v>0</v>
      </c>
      <c r="CO244" s="33">
        <f t="shared" si="2330"/>
        <v>0</v>
      </c>
      <c r="CP244" s="33">
        <f t="shared" si="2330"/>
        <v>0</v>
      </c>
      <c r="CQ244" s="33">
        <f t="shared" si="2330"/>
        <v>0</v>
      </c>
      <c r="CR244" s="33">
        <f t="shared" si="2330"/>
        <v>0</v>
      </c>
      <c r="CS244" s="33">
        <f t="shared" si="2330"/>
        <v>0</v>
      </c>
      <c r="CT244" s="33">
        <f t="shared" si="2330"/>
        <v>0</v>
      </c>
      <c r="CU244" s="33">
        <f t="shared" si="2330"/>
        <v>0</v>
      </c>
      <c r="CV244" s="33">
        <f t="shared" si="2330"/>
        <v>0</v>
      </c>
      <c r="CW244" s="33">
        <f t="shared" si="2330"/>
        <v>0</v>
      </c>
      <c r="CX244" s="33">
        <f t="shared" si="2330"/>
        <v>0</v>
      </c>
      <c r="CY244" s="33">
        <f t="shared" si="2330"/>
        <v>0</v>
      </c>
      <c r="CZ244" s="33">
        <f t="shared" si="2330"/>
        <v>0</v>
      </c>
      <c r="DA244" s="33">
        <f t="shared" si="2330"/>
        <v>48360</v>
      </c>
      <c r="DB244" s="33">
        <f t="shared" si="2330"/>
        <v>60804</v>
      </c>
      <c r="DC244" s="60">
        <f t="shared" si="2330"/>
        <v>0</v>
      </c>
      <c r="DD244" s="60">
        <f t="shared" si="2330"/>
        <v>0</v>
      </c>
      <c r="DE244" s="60">
        <f t="shared" si="2330"/>
        <v>0</v>
      </c>
      <c r="DF244" s="33">
        <f t="shared" ref="DF244:DX244" si="2331">SUBTOTAL(9,DF241:DF243)</f>
        <v>0</v>
      </c>
      <c r="DG244" s="33">
        <f t="shared" si="2331"/>
        <v>0</v>
      </c>
      <c r="DH244" s="33">
        <f t="shared" si="2331"/>
        <v>0</v>
      </c>
      <c r="DI244" s="33">
        <f t="shared" si="2331"/>
        <v>0</v>
      </c>
      <c r="DJ244" s="33">
        <f t="shared" si="2331"/>
        <v>0</v>
      </c>
      <c r="DK244" s="33">
        <f t="shared" si="2331"/>
        <v>0</v>
      </c>
      <c r="DL244" s="33">
        <f t="shared" si="2331"/>
        <v>0</v>
      </c>
      <c r="DM244" s="33">
        <f t="shared" si="2331"/>
        <v>0</v>
      </c>
      <c r="DN244" s="33">
        <f t="shared" si="2331"/>
        <v>0</v>
      </c>
      <c r="DO244" s="33">
        <f t="shared" si="2331"/>
        <v>0</v>
      </c>
      <c r="DP244" s="33">
        <f t="shared" si="2331"/>
        <v>0</v>
      </c>
      <c r="DQ244" s="33">
        <f t="shared" si="2331"/>
        <v>0</v>
      </c>
      <c r="DR244" s="33">
        <f t="shared" si="2331"/>
        <v>0</v>
      </c>
      <c r="DS244" s="33">
        <f t="shared" si="2331"/>
        <v>0</v>
      </c>
      <c r="DT244" s="33">
        <f t="shared" si="2331"/>
        <v>0</v>
      </c>
      <c r="DU244" s="33">
        <f t="shared" si="2331"/>
        <v>0</v>
      </c>
      <c r="DV244" s="60" t="e">
        <f t="shared" si="2331"/>
        <v>#DIV/0!</v>
      </c>
      <c r="DW244" s="60" t="e">
        <f t="shared" si="2331"/>
        <v>#DIV/0!</v>
      </c>
      <c r="DX244" s="60" t="e">
        <f t="shared" si="2331"/>
        <v>#DIV/0!</v>
      </c>
      <c r="DY244" s="33">
        <f t="shared" ref="DY244:EQ244" si="2332">SUBTOTAL(9,DY241:DY243)</f>
        <v>0</v>
      </c>
      <c r="DZ244" s="33">
        <f t="shared" si="2332"/>
        <v>0</v>
      </c>
      <c r="EA244" s="33">
        <f t="shared" si="2332"/>
        <v>0</v>
      </c>
      <c r="EB244" s="33">
        <f t="shared" si="2332"/>
        <v>0</v>
      </c>
      <c r="EC244" s="33">
        <f t="shared" si="2332"/>
        <v>0</v>
      </c>
      <c r="ED244" s="33">
        <f t="shared" si="2332"/>
        <v>0</v>
      </c>
      <c r="EE244" s="33">
        <f t="shared" si="2332"/>
        <v>0</v>
      </c>
      <c r="EF244" s="33">
        <f t="shared" si="2332"/>
        <v>0</v>
      </c>
      <c r="EG244" s="33">
        <f t="shared" si="2332"/>
        <v>0</v>
      </c>
      <c r="EH244" s="33">
        <f t="shared" si="2332"/>
        <v>0</v>
      </c>
      <c r="EI244" s="33">
        <f t="shared" si="2332"/>
        <v>0</v>
      </c>
      <c r="EJ244" s="33">
        <f t="shared" si="2332"/>
        <v>0</v>
      </c>
      <c r="EK244" s="33">
        <f t="shared" si="2332"/>
        <v>0</v>
      </c>
      <c r="EL244" s="33">
        <f t="shared" si="2332"/>
        <v>0</v>
      </c>
      <c r="EM244" s="33">
        <f t="shared" si="2332"/>
        <v>0</v>
      </c>
      <c r="EN244" s="33">
        <f t="shared" si="2332"/>
        <v>0</v>
      </c>
      <c r="EO244" s="60" t="e">
        <f t="shared" si="2332"/>
        <v>#DIV/0!</v>
      </c>
      <c r="EP244" s="60" t="e">
        <f t="shared" si="2332"/>
        <v>#DIV/0!</v>
      </c>
      <c r="EQ244" s="60" t="e">
        <f t="shared" si="2332"/>
        <v>#DIV/0!</v>
      </c>
    </row>
    <row r="245" spans="1:147" x14ac:dyDescent="0.25">
      <c r="A245" s="25">
        <v>1473</v>
      </c>
      <c r="B245" s="6">
        <v>600023141</v>
      </c>
      <c r="C245" s="26">
        <v>63778181</v>
      </c>
      <c r="D245" s="27" t="s">
        <v>100</v>
      </c>
      <c r="E245" s="6">
        <v>3133</v>
      </c>
      <c r="F245" s="6" t="s">
        <v>64</v>
      </c>
      <c r="G245" s="26" t="s">
        <v>95</v>
      </c>
      <c r="H245" s="40">
        <f>I245+P245</f>
        <v>200000</v>
      </c>
      <c r="I245" s="40">
        <f>K245+L245+M245+N245+O245</f>
        <v>120000</v>
      </c>
      <c r="J245" s="5"/>
      <c r="K245" s="9"/>
      <c r="L245" s="9">
        <v>120000</v>
      </c>
      <c r="M245" s="9"/>
      <c r="N245" s="9"/>
      <c r="O245" s="9"/>
      <c r="P245" s="40">
        <f>Q245+R245+S245</f>
        <v>80000</v>
      </c>
      <c r="Q245" s="9">
        <v>80000</v>
      </c>
      <c r="R245" s="9"/>
      <c r="S245" s="9"/>
      <c r="T245" s="68">
        <f>(L245+M245+N245)*-1</f>
        <v>-120000</v>
      </c>
      <c r="U245" s="68">
        <f>(Q245+R245)*-1</f>
        <v>-80000</v>
      </c>
      <c r="V245" s="9">
        <f t="shared" ref="V245:W247" si="2333">ROUND(T245*0.65,0)</f>
        <v>-78000</v>
      </c>
      <c r="W245" s="9">
        <f t="shared" si="2333"/>
        <v>-52000</v>
      </c>
      <c r="X245" s="9">
        <v>47393</v>
      </c>
      <c r="Y245" s="9">
        <v>33657</v>
      </c>
      <c r="Z245" s="73">
        <f t="shared" ref="Z245:Z247" si="2334">IF(T245=0,0,ROUND((T245+L245)/X245/12,2))</f>
        <v>0</v>
      </c>
      <c r="AA245" s="73">
        <f t="shared" ref="AA245:AA247" si="2335">IF(U245=0,0,ROUND((U245+Q245)/Y245/12,2))</f>
        <v>0</v>
      </c>
      <c r="AB245" s="73">
        <f>Z245+AA245</f>
        <v>0</v>
      </c>
      <c r="AC245" s="73">
        <f t="shared" ref="AC245:AC247" si="2336">ROUND(Z245*0.65,2)</f>
        <v>0</v>
      </c>
      <c r="AD245" s="73">
        <f t="shared" ref="AD245:AD247" si="2337">ROUND(AA245*0.65,2)</f>
        <v>0</v>
      </c>
      <c r="AE245" s="46">
        <f>AC245+AD245</f>
        <v>0</v>
      </c>
      <c r="AF245" s="40">
        <f>AG245+AN245</f>
        <v>0</v>
      </c>
      <c r="AG245" s="40">
        <f>AI245+AJ245+AK245+AL245+AM245</f>
        <v>0</v>
      </c>
      <c r="AH245" s="5"/>
      <c r="AI245" s="9"/>
      <c r="AJ245" s="9"/>
      <c r="AK245" s="9"/>
      <c r="AL245" s="9"/>
      <c r="AM245" s="9"/>
      <c r="AN245" s="40">
        <f>AO245+AP245+AQ245</f>
        <v>0</v>
      </c>
      <c r="AO245" s="9"/>
      <c r="AP245" s="9"/>
      <c r="AQ245" s="9"/>
      <c r="AR245" s="85">
        <f>((AL245+AK245+AJ245)-((V245)*-1))*-1</f>
        <v>78000</v>
      </c>
      <c r="AS245" s="85">
        <f>((AO245+AP245)-((W245)*-1))*-1</f>
        <v>52000</v>
      </c>
      <c r="AT245" s="9"/>
      <c r="AU245" s="9"/>
      <c r="AV245" s="90" t="e">
        <f t="shared" ref="AV245" si="2338">ROUND((AY245/AT245/12)+(AC245),2)*-1</f>
        <v>#DIV/0!</v>
      </c>
      <c r="AW245" s="90" t="e">
        <f t="shared" ref="AW245:AW247" si="2339">ROUND((AZ245/AU245/10)+AD245,2)*-1</f>
        <v>#DIV/0!</v>
      </c>
      <c r="AX245" s="90" t="e">
        <f>AV245+AW245</f>
        <v>#DIV/0!</v>
      </c>
      <c r="AY245" s="92">
        <f t="shared" ref="AY245:AY247" si="2340">AK245+AL245</f>
        <v>0</v>
      </c>
      <c r="AZ245" s="92">
        <f t="shared" ref="AZ245:AZ247" si="2341">AP245</f>
        <v>0</v>
      </c>
      <c r="BA245" s="93">
        <f>BB245+BI245</f>
        <v>0</v>
      </c>
      <c r="BB245" s="93">
        <f>BD245+BE245+BF245+BG245+BH245</f>
        <v>0</v>
      </c>
      <c r="BC245" s="94"/>
      <c r="BD245" s="85"/>
      <c r="BE245" s="85"/>
      <c r="BF245" s="85"/>
      <c r="BG245" s="85"/>
      <c r="BH245" s="85"/>
      <c r="BI245" s="93">
        <f>BJ245+BK245+BL245</f>
        <v>0</v>
      </c>
      <c r="BJ245" s="85"/>
      <c r="BK245" s="85"/>
      <c r="BL245" s="85"/>
      <c r="BM245" s="85">
        <f t="shared" ref="BM245:BM247" si="2342">(BE245+BF245+BG245)-(AJ245+AK245+AL245)</f>
        <v>0</v>
      </c>
      <c r="BN245" s="85">
        <f t="shared" ref="BN245:BN247" si="2343">(BJ245+BK245)-(AO245+AP245)</f>
        <v>0</v>
      </c>
      <c r="BO245" s="9"/>
      <c r="BP245" s="9"/>
      <c r="BQ245" s="90" t="e">
        <f t="shared" ref="BQ245" si="2344">ROUND(((BF245+BG245)-(AK245+AL245))/BO245/10,2)*-1</f>
        <v>#DIV/0!</v>
      </c>
      <c r="BR245" s="90" t="e">
        <f t="shared" ref="BR245:BR247" si="2345">ROUND(((BK245-AP245)/BP245/10),2)*-1</f>
        <v>#DIV/0!</v>
      </c>
      <c r="BS245" s="90" t="e">
        <f>BQ245+BR245</f>
        <v>#DIV/0!</v>
      </c>
      <c r="BT245" s="93">
        <f>BU245+CB245</f>
        <v>0</v>
      </c>
      <c r="BU245" s="93">
        <f>BW245+BX245+BY245+BZ245+CA245</f>
        <v>0</v>
      </c>
      <c r="BV245" s="81"/>
      <c r="BW245" s="82"/>
      <c r="BX245" s="82"/>
      <c r="BY245" s="82"/>
      <c r="BZ245" s="82"/>
      <c r="CA245" s="82"/>
      <c r="CB245" s="40">
        <f t="shared" ref="CB245:CB247" si="2346">CC245+CD245+CE245</f>
        <v>0</v>
      </c>
      <c r="CC245" s="82"/>
      <c r="CD245" s="82"/>
      <c r="CE245" s="82"/>
      <c r="CF245" s="85">
        <f t="shared" ref="CF245:CF247" si="2347">(BX245+BY245+BZ245)-(BE245+BF245+BG245)</f>
        <v>0</v>
      </c>
      <c r="CG245" s="85">
        <f t="shared" ref="CG245:CG247" si="2348">(CC245+CD245)-(BJ245+BK245)</f>
        <v>0</v>
      </c>
      <c r="CH245" s="9"/>
      <c r="CI245" s="9"/>
      <c r="CJ245" s="96" t="e">
        <f t="shared" ref="CJ245" si="2349">ROUND(((BY245+BZ245)-(BF245+BG245))/CH245/12,2)*-1</f>
        <v>#DIV/0!</v>
      </c>
      <c r="CK245" s="96" t="e">
        <f t="shared" ref="CK245:CK247" si="2350">ROUND(((CD245-BK245)/CI245/10),2)*-1</f>
        <v>#DIV/0!</v>
      </c>
      <c r="CL245" s="96" t="e">
        <f>CJ245+CK245</f>
        <v>#DIV/0!</v>
      </c>
      <c r="CM245" s="93">
        <f>CN245+CU245</f>
        <v>0</v>
      </c>
      <c r="CN245" s="93">
        <f>CP245+CQ245+CR245+CS245+CT245</f>
        <v>0</v>
      </c>
      <c r="CO245" s="94"/>
      <c r="CP245" s="85"/>
      <c r="CQ245" s="85"/>
      <c r="CR245" s="85"/>
      <c r="CS245" s="85"/>
      <c r="CT245" s="85"/>
      <c r="CU245" s="93">
        <f t="shared" ref="CU245:CU247" si="2351">CV245+CW245+CX245</f>
        <v>0</v>
      </c>
      <c r="CV245" s="85"/>
      <c r="CW245" s="85"/>
      <c r="CX245" s="85"/>
      <c r="CY245" s="85">
        <f t="shared" ref="CY245:CY247" si="2352">(CQ245+CR245+CS245)-(BX245+BY245+BZ245)</f>
        <v>0</v>
      </c>
      <c r="CZ245" s="85">
        <f t="shared" ref="CZ245:CZ247" si="2353">(CV245+CW245)-(CC245+CD245)</f>
        <v>0</v>
      </c>
      <c r="DA245" s="9">
        <v>48360</v>
      </c>
      <c r="DB245" s="9">
        <v>34344</v>
      </c>
      <c r="DC245" s="96">
        <f t="shared" ref="DC245" si="2354">ROUND(((CR245+CS245)-(BY245+BZ245))/DA245/12,2)*-1</f>
        <v>0</v>
      </c>
      <c r="DD245" s="96">
        <f t="shared" ref="DD245" si="2355">ROUND(((CW245-CD245)/DB245/10),2)*-1</f>
        <v>0</v>
      </c>
      <c r="DE245" s="96">
        <f>DC245+DD245</f>
        <v>0</v>
      </c>
      <c r="DF245" s="93">
        <f>DG245+DN245</f>
        <v>0</v>
      </c>
      <c r="DG245" s="93">
        <f>DI245+DJ245+DK245+DL245+DM245</f>
        <v>0</v>
      </c>
      <c r="DH245" s="94"/>
      <c r="DI245" s="85"/>
      <c r="DJ245" s="85"/>
      <c r="DK245" s="85"/>
      <c r="DL245" s="85"/>
      <c r="DM245" s="85"/>
      <c r="DN245" s="93">
        <f t="shared" ref="DN245:DN247" si="2356">DO245+DP245+DQ245</f>
        <v>0</v>
      </c>
      <c r="DO245" s="85"/>
      <c r="DP245" s="85"/>
      <c r="DQ245" s="85"/>
      <c r="DR245" s="85">
        <f t="shared" ref="DR245:DR247" si="2357">(DJ245+DK245+DL245)-(CQ245+CR245+CS245)</f>
        <v>0</v>
      </c>
      <c r="DS245" s="85">
        <f t="shared" ref="DS245:DS247" si="2358">(DO245+DP245)-(CV245+CW245)</f>
        <v>0</v>
      </c>
      <c r="DT245" s="9"/>
      <c r="DU245" s="9"/>
      <c r="DV245" s="96" t="e">
        <f t="shared" ref="DV245" si="2359">ROUND(((DK245+DL245)-(CR245+CS245))/DT245/12,2)*-1</f>
        <v>#DIV/0!</v>
      </c>
      <c r="DW245" s="96" t="e">
        <f t="shared" ref="DW245" si="2360">ROUND(((DP245-CW245)/DU245/10),2)*-1</f>
        <v>#DIV/0!</v>
      </c>
      <c r="DX245" s="96" t="e">
        <f>DV245+DW245</f>
        <v>#DIV/0!</v>
      </c>
      <c r="DY245" s="93">
        <f>DZ245+EG245</f>
        <v>0</v>
      </c>
      <c r="DZ245" s="93">
        <f>EB245+EC245+ED245+EE245+EF245</f>
        <v>0</v>
      </c>
      <c r="EA245" s="94"/>
      <c r="EB245" s="85"/>
      <c r="EC245" s="85"/>
      <c r="ED245" s="85"/>
      <c r="EE245" s="85"/>
      <c r="EF245" s="85"/>
      <c r="EG245" s="93">
        <f t="shared" ref="EG245:EG247" si="2361">EH245+EI245+EJ245</f>
        <v>0</v>
      </c>
      <c r="EH245" s="85"/>
      <c r="EI245" s="85"/>
      <c r="EJ245" s="85"/>
      <c r="EK245" s="85">
        <f t="shared" ref="EK245:EK247" si="2362">(EC245+ED245+EE245)-(DJ245+DK245+DL245)</f>
        <v>0</v>
      </c>
      <c r="EL245" s="85">
        <f t="shared" ref="EL245:EL247" si="2363">(EH245+EI245)-(DO245+DP245)</f>
        <v>0</v>
      </c>
      <c r="EM245" s="9"/>
      <c r="EN245" s="9"/>
      <c r="EO245" s="96" t="e">
        <f t="shared" ref="EO245" si="2364">ROUND(((ED245+EE245)-(DK245+DL245))/EM245/12,2)*-1</f>
        <v>#DIV/0!</v>
      </c>
      <c r="EP245" s="96" t="e">
        <f t="shared" ref="EP245" si="2365">ROUND(((EI245-DP245)/EN245/10),2)*-1</f>
        <v>#DIV/0!</v>
      </c>
      <c r="EQ245" s="96" t="e">
        <f>EO245+EP245</f>
        <v>#DIV/0!</v>
      </c>
    </row>
    <row r="246" spans="1:147" x14ac:dyDescent="0.25">
      <c r="A246" s="5">
        <v>1473</v>
      </c>
      <c r="B246" s="2">
        <v>600023141</v>
      </c>
      <c r="C246" s="7">
        <v>63778181</v>
      </c>
      <c r="D246" s="8" t="s">
        <v>100</v>
      </c>
      <c r="E246" s="19">
        <v>3133</v>
      </c>
      <c r="F246" s="19" t="s">
        <v>109</v>
      </c>
      <c r="G246" s="19" t="s">
        <v>95</v>
      </c>
      <c r="H246" s="40">
        <f>I246+P246</f>
        <v>0</v>
      </c>
      <c r="I246" s="40">
        <f>K246+L246+M246+N246+O246</f>
        <v>0</v>
      </c>
      <c r="J246" s="5"/>
      <c r="K246" s="9"/>
      <c r="L246" s="9"/>
      <c r="M246" s="9"/>
      <c r="N246" s="9"/>
      <c r="O246" s="9"/>
      <c r="P246" s="40">
        <f>Q246+R246+S246</f>
        <v>0</v>
      </c>
      <c r="Q246" s="9"/>
      <c r="R246" s="9"/>
      <c r="S246" s="9"/>
      <c r="T246" s="68">
        <f>(L246+M246+N246)*-1</f>
        <v>0</v>
      </c>
      <c r="U246" s="68">
        <f>(Q246+R246)*-1</f>
        <v>0</v>
      </c>
      <c r="V246" s="9">
        <f t="shared" si="2333"/>
        <v>0</v>
      </c>
      <c r="W246" s="9">
        <f t="shared" si="2333"/>
        <v>0</v>
      </c>
      <c r="X246" s="45" t="s">
        <v>219</v>
      </c>
      <c r="Y246" s="45" t="s">
        <v>219</v>
      </c>
      <c r="Z246" s="73">
        <f t="shared" si="2334"/>
        <v>0</v>
      </c>
      <c r="AA246" s="73">
        <f t="shared" si="2335"/>
        <v>0</v>
      </c>
      <c r="AB246" s="73">
        <f>Z246+AA246</f>
        <v>0</v>
      </c>
      <c r="AC246" s="73">
        <f t="shared" si="2336"/>
        <v>0</v>
      </c>
      <c r="AD246" s="73">
        <f t="shared" si="2337"/>
        <v>0</v>
      </c>
      <c r="AE246" s="46">
        <f>AC246+AD246</f>
        <v>0</v>
      </c>
      <c r="AF246" s="40">
        <f>AG246+AN246</f>
        <v>0</v>
      </c>
      <c r="AG246" s="40">
        <f>AI246+AJ246+AK246+AL246+AM246</f>
        <v>0</v>
      </c>
      <c r="AH246" s="5"/>
      <c r="AI246" s="9"/>
      <c r="AJ246" s="9"/>
      <c r="AK246" s="9"/>
      <c r="AL246" s="9"/>
      <c r="AM246" s="9"/>
      <c r="AN246" s="40">
        <f>AO246+AP246+AQ246</f>
        <v>0</v>
      </c>
      <c r="AO246" s="9"/>
      <c r="AP246" s="9"/>
      <c r="AQ246" s="9"/>
      <c r="AR246" s="85">
        <f>((AL246+AK246+AJ246)-((V246)*-1))*-1</f>
        <v>0</v>
      </c>
      <c r="AS246" s="85">
        <f>((AO246+AP246)-((W246)*-1))*-1</f>
        <v>0</v>
      </c>
      <c r="AT246" s="45" t="s">
        <v>219</v>
      </c>
      <c r="AU246" s="45" t="s">
        <v>219</v>
      </c>
      <c r="AV246" s="90">
        <v>0</v>
      </c>
      <c r="AW246" s="90">
        <v>0</v>
      </c>
      <c r="AX246" s="90">
        <f>AV246+AW246</f>
        <v>0</v>
      </c>
      <c r="AY246" s="92">
        <f t="shared" si="2340"/>
        <v>0</v>
      </c>
      <c r="AZ246" s="92">
        <f t="shared" si="2341"/>
        <v>0</v>
      </c>
      <c r="BA246" s="93">
        <f>BB246+BI246</f>
        <v>0</v>
      </c>
      <c r="BB246" s="93">
        <f>BD246+BE246+BF246+BG246+BH246</f>
        <v>0</v>
      </c>
      <c r="BC246" s="94"/>
      <c r="BD246" s="85"/>
      <c r="BE246" s="85"/>
      <c r="BF246" s="85"/>
      <c r="BG246" s="85"/>
      <c r="BH246" s="85"/>
      <c r="BI246" s="93">
        <f>BJ246+BK246+BL246</f>
        <v>0</v>
      </c>
      <c r="BJ246" s="85"/>
      <c r="BK246" s="85"/>
      <c r="BL246" s="85"/>
      <c r="BM246" s="85">
        <f t="shared" si="2342"/>
        <v>0</v>
      </c>
      <c r="BN246" s="85">
        <f t="shared" si="2343"/>
        <v>0</v>
      </c>
      <c r="BO246" s="45" t="s">
        <v>219</v>
      </c>
      <c r="BP246" s="45" t="s">
        <v>219</v>
      </c>
      <c r="BQ246" s="90">
        <v>0</v>
      </c>
      <c r="BR246" s="90">
        <v>0</v>
      </c>
      <c r="BS246" s="90">
        <f>BQ246+BR246</f>
        <v>0</v>
      </c>
      <c r="BT246" s="93">
        <f>BU246+CB246</f>
        <v>0</v>
      </c>
      <c r="BU246" s="93">
        <f>BW246+BX246+BY246+BZ246+CA246</f>
        <v>0</v>
      </c>
      <c r="BV246" s="81"/>
      <c r="BW246" s="82"/>
      <c r="BX246" s="82"/>
      <c r="BY246" s="82"/>
      <c r="BZ246" s="82"/>
      <c r="CA246" s="82"/>
      <c r="CB246" s="40">
        <f t="shared" si="2346"/>
        <v>0</v>
      </c>
      <c r="CC246" s="82"/>
      <c r="CD246" s="82"/>
      <c r="CE246" s="82"/>
      <c r="CF246" s="85">
        <f t="shared" si="2347"/>
        <v>0</v>
      </c>
      <c r="CG246" s="85">
        <f t="shared" si="2348"/>
        <v>0</v>
      </c>
      <c r="CH246" s="45" t="s">
        <v>219</v>
      </c>
      <c r="CI246" s="45" t="s">
        <v>219</v>
      </c>
      <c r="CJ246" s="96">
        <v>0</v>
      </c>
      <c r="CK246" s="96">
        <v>0</v>
      </c>
      <c r="CL246" s="96">
        <f>CJ246+CK246</f>
        <v>0</v>
      </c>
      <c r="CM246" s="93">
        <f>CN246+CU246</f>
        <v>0</v>
      </c>
      <c r="CN246" s="93">
        <f>CP246+CQ246+CR246+CS246+CT246</f>
        <v>0</v>
      </c>
      <c r="CO246" s="94"/>
      <c r="CP246" s="85"/>
      <c r="CQ246" s="85"/>
      <c r="CR246" s="85"/>
      <c r="CS246" s="85"/>
      <c r="CT246" s="85"/>
      <c r="CU246" s="93">
        <f t="shared" si="2351"/>
        <v>0</v>
      </c>
      <c r="CV246" s="85"/>
      <c r="CW246" s="85"/>
      <c r="CX246" s="85"/>
      <c r="CY246" s="85">
        <f t="shared" si="2352"/>
        <v>0</v>
      </c>
      <c r="CZ246" s="85">
        <f t="shared" si="2353"/>
        <v>0</v>
      </c>
      <c r="DA246" s="45" t="s">
        <v>219</v>
      </c>
      <c r="DB246" s="45" t="s">
        <v>219</v>
      </c>
      <c r="DC246" s="96">
        <v>0</v>
      </c>
      <c r="DD246" s="96">
        <v>0</v>
      </c>
      <c r="DE246" s="96">
        <f>DC246+DD246</f>
        <v>0</v>
      </c>
      <c r="DF246" s="93">
        <f>DG246+DN246</f>
        <v>0</v>
      </c>
      <c r="DG246" s="93">
        <f>DI246+DJ246+DK246+DL246+DM246</f>
        <v>0</v>
      </c>
      <c r="DH246" s="94"/>
      <c r="DI246" s="85"/>
      <c r="DJ246" s="85"/>
      <c r="DK246" s="85"/>
      <c r="DL246" s="85"/>
      <c r="DM246" s="85"/>
      <c r="DN246" s="93">
        <f t="shared" si="2356"/>
        <v>0</v>
      </c>
      <c r="DO246" s="85"/>
      <c r="DP246" s="85"/>
      <c r="DQ246" s="85"/>
      <c r="DR246" s="85">
        <f t="shared" si="2357"/>
        <v>0</v>
      </c>
      <c r="DS246" s="85">
        <f t="shared" si="2358"/>
        <v>0</v>
      </c>
      <c r="DT246" s="45" t="s">
        <v>219</v>
      </c>
      <c r="DU246" s="45" t="s">
        <v>219</v>
      </c>
      <c r="DV246" s="96">
        <v>0</v>
      </c>
      <c r="DW246" s="96">
        <v>0</v>
      </c>
      <c r="DX246" s="96">
        <f>DV246+DW246</f>
        <v>0</v>
      </c>
      <c r="DY246" s="93">
        <f>DZ246+EG246</f>
        <v>0</v>
      </c>
      <c r="DZ246" s="93">
        <f>EB246+EC246+ED246+EE246+EF246</f>
        <v>0</v>
      </c>
      <c r="EA246" s="94"/>
      <c r="EB246" s="85"/>
      <c r="EC246" s="85"/>
      <c r="ED246" s="85"/>
      <c r="EE246" s="85"/>
      <c r="EF246" s="85"/>
      <c r="EG246" s="93">
        <f t="shared" si="2361"/>
        <v>0</v>
      </c>
      <c r="EH246" s="85"/>
      <c r="EI246" s="85"/>
      <c r="EJ246" s="85"/>
      <c r="EK246" s="85">
        <f t="shared" si="2362"/>
        <v>0</v>
      </c>
      <c r="EL246" s="85">
        <f t="shared" si="2363"/>
        <v>0</v>
      </c>
      <c r="EM246" s="45" t="s">
        <v>219</v>
      </c>
      <c r="EN246" s="45" t="s">
        <v>219</v>
      </c>
      <c r="EO246" s="96">
        <v>0</v>
      </c>
      <c r="EP246" s="96">
        <v>0</v>
      </c>
      <c r="EQ246" s="96">
        <f>EO246+EP246</f>
        <v>0</v>
      </c>
    </row>
    <row r="247" spans="1:147" x14ac:dyDescent="0.25">
      <c r="A247" s="5">
        <v>1473</v>
      </c>
      <c r="B247" s="2">
        <v>600023141</v>
      </c>
      <c r="C247" s="7">
        <v>63778181</v>
      </c>
      <c r="D247" s="8" t="s">
        <v>100</v>
      </c>
      <c r="E247" s="2">
        <v>3141</v>
      </c>
      <c r="F247" s="2" t="s">
        <v>20</v>
      </c>
      <c r="G247" s="7" t="s">
        <v>95</v>
      </c>
      <c r="H247" s="40">
        <f>I247+P247</f>
        <v>0</v>
      </c>
      <c r="I247" s="40">
        <f>K247+L247+M247+N247+O247</f>
        <v>0</v>
      </c>
      <c r="J247" s="5"/>
      <c r="K247" s="9"/>
      <c r="L247" s="9"/>
      <c r="M247" s="9"/>
      <c r="N247" s="9"/>
      <c r="O247" s="9"/>
      <c r="P247" s="40">
        <f>Q247+R247+S247</f>
        <v>0</v>
      </c>
      <c r="Q247" s="9"/>
      <c r="R247" s="9"/>
      <c r="S247" s="9"/>
      <c r="T247" s="68">
        <f>(L247+M247+N247)*-1</f>
        <v>0</v>
      </c>
      <c r="U247" s="68">
        <f>(Q247+R247)*-1</f>
        <v>0</v>
      </c>
      <c r="V247" s="9">
        <f t="shared" si="2333"/>
        <v>0</v>
      </c>
      <c r="W247" s="9">
        <f t="shared" si="2333"/>
        <v>0</v>
      </c>
      <c r="X247" s="45" t="s">
        <v>219</v>
      </c>
      <c r="Y247" s="9">
        <v>25931</v>
      </c>
      <c r="Z247" s="73">
        <f t="shared" si="2334"/>
        <v>0</v>
      </c>
      <c r="AA247" s="73">
        <f t="shared" si="2335"/>
        <v>0</v>
      </c>
      <c r="AB247" s="73">
        <f>Z247+AA247</f>
        <v>0</v>
      </c>
      <c r="AC247" s="73">
        <f t="shared" si="2336"/>
        <v>0</v>
      </c>
      <c r="AD247" s="73">
        <f t="shared" si="2337"/>
        <v>0</v>
      </c>
      <c r="AE247" s="46">
        <f>AC247+AD247</f>
        <v>0</v>
      </c>
      <c r="AF247" s="40">
        <f>AG247+AN247</f>
        <v>0</v>
      </c>
      <c r="AG247" s="40">
        <f>AI247+AJ247+AK247+AL247+AM247</f>
        <v>0</v>
      </c>
      <c r="AH247" s="5"/>
      <c r="AI247" s="9"/>
      <c r="AJ247" s="9"/>
      <c r="AK247" s="9"/>
      <c r="AL247" s="9"/>
      <c r="AM247" s="9"/>
      <c r="AN247" s="40">
        <f>AO247+AP247+AQ247</f>
        <v>0</v>
      </c>
      <c r="AO247" s="9"/>
      <c r="AP247" s="9"/>
      <c r="AQ247" s="9"/>
      <c r="AR247" s="85">
        <f>((AL247+AK247+AJ247)-((V247)*-1))*-1</f>
        <v>0</v>
      </c>
      <c r="AS247" s="85">
        <f>((AO247+AP247)-((W247)*-1))*-1</f>
        <v>0</v>
      </c>
      <c r="AT247" s="45" t="s">
        <v>219</v>
      </c>
      <c r="AU247" s="9"/>
      <c r="AV247" s="90">
        <v>0</v>
      </c>
      <c r="AW247" s="90" t="e">
        <f t="shared" si="2339"/>
        <v>#DIV/0!</v>
      </c>
      <c r="AX247" s="90" t="e">
        <f>AV247+AW247</f>
        <v>#DIV/0!</v>
      </c>
      <c r="AY247" s="92">
        <f t="shared" si="2340"/>
        <v>0</v>
      </c>
      <c r="AZ247" s="92">
        <f t="shared" si="2341"/>
        <v>0</v>
      </c>
      <c r="BA247" s="93">
        <f>BB247+BI247</f>
        <v>0</v>
      </c>
      <c r="BB247" s="93">
        <f>BD247+BE247+BF247+BG247+BH247</f>
        <v>0</v>
      </c>
      <c r="BC247" s="94"/>
      <c r="BD247" s="85"/>
      <c r="BE247" s="85"/>
      <c r="BF247" s="85"/>
      <c r="BG247" s="85"/>
      <c r="BH247" s="85"/>
      <c r="BI247" s="93">
        <f>BJ247+BK247+BL247</f>
        <v>0</v>
      </c>
      <c r="BJ247" s="85"/>
      <c r="BK247" s="85"/>
      <c r="BL247" s="85"/>
      <c r="BM247" s="85">
        <f t="shared" si="2342"/>
        <v>0</v>
      </c>
      <c r="BN247" s="85">
        <f t="shared" si="2343"/>
        <v>0</v>
      </c>
      <c r="BO247" s="45" t="s">
        <v>219</v>
      </c>
      <c r="BP247" s="9"/>
      <c r="BQ247" s="90">
        <v>0</v>
      </c>
      <c r="BR247" s="90" t="e">
        <f t="shared" si="2345"/>
        <v>#DIV/0!</v>
      </c>
      <c r="BS247" s="90" t="e">
        <f>BQ247+BR247</f>
        <v>#DIV/0!</v>
      </c>
      <c r="BT247" s="93">
        <f>BU247+CB247</f>
        <v>0</v>
      </c>
      <c r="BU247" s="93">
        <f>BW247+BX247+BY247+BZ247+CA247</f>
        <v>0</v>
      </c>
      <c r="BV247" s="81"/>
      <c r="BW247" s="82"/>
      <c r="BX247" s="82"/>
      <c r="BY247" s="82"/>
      <c r="BZ247" s="82"/>
      <c r="CA247" s="82"/>
      <c r="CB247" s="40">
        <f t="shared" si="2346"/>
        <v>0</v>
      </c>
      <c r="CC247" s="82"/>
      <c r="CD247" s="82"/>
      <c r="CE247" s="82"/>
      <c r="CF247" s="85">
        <f t="shared" si="2347"/>
        <v>0</v>
      </c>
      <c r="CG247" s="85">
        <f t="shared" si="2348"/>
        <v>0</v>
      </c>
      <c r="CH247" s="45" t="s">
        <v>219</v>
      </c>
      <c r="CI247" s="9"/>
      <c r="CJ247" s="96">
        <v>0</v>
      </c>
      <c r="CK247" s="96" t="e">
        <f t="shared" si="2350"/>
        <v>#DIV/0!</v>
      </c>
      <c r="CL247" s="96" t="e">
        <f>CJ247+CK247</f>
        <v>#DIV/0!</v>
      </c>
      <c r="CM247" s="93">
        <f>CN247+CU247</f>
        <v>0</v>
      </c>
      <c r="CN247" s="93">
        <f>CP247+CQ247+CR247+CS247+CT247</f>
        <v>0</v>
      </c>
      <c r="CO247" s="94"/>
      <c r="CP247" s="85"/>
      <c r="CQ247" s="85"/>
      <c r="CR247" s="85"/>
      <c r="CS247" s="85"/>
      <c r="CT247" s="85"/>
      <c r="CU247" s="93">
        <f t="shared" si="2351"/>
        <v>0</v>
      </c>
      <c r="CV247" s="85"/>
      <c r="CW247" s="85"/>
      <c r="CX247" s="85"/>
      <c r="CY247" s="85">
        <f t="shared" si="2352"/>
        <v>0</v>
      </c>
      <c r="CZ247" s="85">
        <f t="shared" si="2353"/>
        <v>0</v>
      </c>
      <c r="DA247" s="45" t="s">
        <v>219</v>
      </c>
      <c r="DB247" s="9">
        <v>26460</v>
      </c>
      <c r="DC247" s="96">
        <v>0</v>
      </c>
      <c r="DD247" s="96">
        <f t="shared" ref="DD247" si="2366">ROUND(((CW247-CD247)/DB247/10),2)*-1</f>
        <v>0</v>
      </c>
      <c r="DE247" s="96">
        <f>DC247+DD247</f>
        <v>0</v>
      </c>
      <c r="DF247" s="93">
        <f>DG247+DN247</f>
        <v>0</v>
      </c>
      <c r="DG247" s="93">
        <f>DI247+DJ247+DK247+DL247+DM247</f>
        <v>0</v>
      </c>
      <c r="DH247" s="94"/>
      <c r="DI247" s="85"/>
      <c r="DJ247" s="85"/>
      <c r="DK247" s="85"/>
      <c r="DL247" s="85"/>
      <c r="DM247" s="85"/>
      <c r="DN247" s="93">
        <f t="shared" si="2356"/>
        <v>0</v>
      </c>
      <c r="DO247" s="85"/>
      <c r="DP247" s="85"/>
      <c r="DQ247" s="85"/>
      <c r="DR247" s="85">
        <f t="shared" si="2357"/>
        <v>0</v>
      </c>
      <c r="DS247" s="85">
        <f t="shared" si="2358"/>
        <v>0</v>
      </c>
      <c r="DT247" s="45" t="s">
        <v>219</v>
      </c>
      <c r="DU247" s="9"/>
      <c r="DV247" s="96">
        <v>0</v>
      </c>
      <c r="DW247" s="96" t="e">
        <f t="shared" ref="DW247" si="2367">ROUND(((DP247-CW247)/DU247/10),2)*-1</f>
        <v>#DIV/0!</v>
      </c>
      <c r="DX247" s="96" t="e">
        <f>DV247+DW247</f>
        <v>#DIV/0!</v>
      </c>
      <c r="DY247" s="93">
        <f>DZ247+EG247</f>
        <v>0</v>
      </c>
      <c r="DZ247" s="93">
        <f>EB247+EC247+ED247+EE247+EF247</f>
        <v>0</v>
      </c>
      <c r="EA247" s="94"/>
      <c r="EB247" s="85"/>
      <c r="EC247" s="85"/>
      <c r="ED247" s="85"/>
      <c r="EE247" s="85"/>
      <c r="EF247" s="85"/>
      <c r="EG247" s="93">
        <f t="shared" si="2361"/>
        <v>0</v>
      </c>
      <c r="EH247" s="85"/>
      <c r="EI247" s="85"/>
      <c r="EJ247" s="85"/>
      <c r="EK247" s="85">
        <f t="shared" si="2362"/>
        <v>0</v>
      </c>
      <c r="EL247" s="85">
        <f t="shared" si="2363"/>
        <v>0</v>
      </c>
      <c r="EM247" s="45" t="s">
        <v>219</v>
      </c>
      <c r="EN247" s="9"/>
      <c r="EO247" s="96">
        <v>0</v>
      </c>
      <c r="EP247" s="96" t="e">
        <f t="shared" ref="EP247" si="2368">ROUND(((EI247-DP247)/EN247/10),2)*-1</f>
        <v>#DIV/0!</v>
      </c>
      <c r="EQ247" s="96" t="e">
        <f>EO247+EP247</f>
        <v>#DIV/0!</v>
      </c>
    </row>
    <row r="248" spans="1:147" x14ac:dyDescent="0.25">
      <c r="A248" s="29"/>
      <c r="B248" s="30"/>
      <c r="C248" s="31"/>
      <c r="D248" s="32" t="s">
        <v>190</v>
      </c>
      <c r="E248" s="30"/>
      <c r="F248" s="30"/>
      <c r="G248" s="31"/>
      <c r="H248" s="33">
        <f t="shared" ref="H248:AE248" si="2369">SUBTOTAL(9,H245:H247)</f>
        <v>200000</v>
      </c>
      <c r="I248" s="33">
        <f t="shared" si="2369"/>
        <v>120000</v>
      </c>
      <c r="J248" s="33">
        <f t="shared" si="2369"/>
        <v>0</v>
      </c>
      <c r="K248" s="33">
        <f t="shared" si="2369"/>
        <v>0</v>
      </c>
      <c r="L248" s="33">
        <f t="shared" si="2369"/>
        <v>120000</v>
      </c>
      <c r="M248" s="33">
        <f t="shared" si="2369"/>
        <v>0</v>
      </c>
      <c r="N248" s="33">
        <f t="shared" si="2369"/>
        <v>0</v>
      </c>
      <c r="O248" s="33">
        <f t="shared" si="2369"/>
        <v>0</v>
      </c>
      <c r="P248" s="33">
        <f t="shared" si="2369"/>
        <v>80000</v>
      </c>
      <c r="Q248" s="33">
        <f t="shared" si="2369"/>
        <v>80000</v>
      </c>
      <c r="R248" s="33">
        <f t="shared" si="2369"/>
        <v>0</v>
      </c>
      <c r="S248" s="33">
        <f t="shared" si="2369"/>
        <v>0</v>
      </c>
      <c r="T248" s="33">
        <f t="shared" si="2369"/>
        <v>-120000</v>
      </c>
      <c r="U248" s="33">
        <f t="shared" si="2369"/>
        <v>-80000</v>
      </c>
      <c r="V248" s="33">
        <f t="shared" si="2369"/>
        <v>-78000</v>
      </c>
      <c r="W248" s="33">
        <f t="shared" si="2369"/>
        <v>-52000</v>
      </c>
      <c r="X248" s="33">
        <f t="shared" si="2369"/>
        <v>47393</v>
      </c>
      <c r="Y248" s="33">
        <f t="shared" si="2369"/>
        <v>59588</v>
      </c>
      <c r="Z248" s="47">
        <f t="shared" si="2369"/>
        <v>0</v>
      </c>
      <c r="AA248" s="47">
        <f t="shared" si="2369"/>
        <v>0</v>
      </c>
      <c r="AB248" s="47">
        <f t="shared" si="2369"/>
        <v>0</v>
      </c>
      <c r="AC248" s="47">
        <f t="shared" si="2369"/>
        <v>0</v>
      </c>
      <c r="AD248" s="47">
        <f t="shared" si="2369"/>
        <v>0</v>
      </c>
      <c r="AE248" s="47">
        <f t="shared" si="2369"/>
        <v>0</v>
      </c>
      <c r="AF248" s="33">
        <f t="shared" ref="AF248:AX248" si="2370">SUBTOTAL(9,AF245:AF247)</f>
        <v>0</v>
      </c>
      <c r="AG248" s="33">
        <f t="shared" si="2370"/>
        <v>0</v>
      </c>
      <c r="AH248" s="33">
        <f t="shared" si="2370"/>
        <v>0</v>
      </c>
      <c r="AI248" s="33">
        <f t="shared" si="2370"/>
        <v>0</v>
      </c>
      <c r="AJ248" s="33">
        <f t="shared" si="2370"/>
        <v>0</v>
      </c>
      <c r="AK248" s="33">
        <f t="shared" si="2370"/>
        <v>0</v>
      </c>
      <c r="AL248" s="33">
        <f t="shared" si="2370"/>
        <v>0</v>
      </c>
      <c r="AM248" s="33">
        <f t="shared" si="2370"/>
        <v>0</v>
      </c>
      <c r="AN248" s="33">
        <f t="shared" si="2370"/>
        <v>0</v>
      </c>
      <c r="AO248" s="33">
        <f t="shared" si="2370"/>
        <v>0</v>
      </c>
      <c r="AP248" s="33">
        <f t="shared" si="2370"/>
        <v>0</v>
      </c>
      <c r="AQ248" s="33">
        <f t="shared" si="2370"/>
        <v>0</v>
      </c>
      <c r="AR248" s="33">
        <f t="shared" si="2370"/>
        <v>78000</v>
      </c>
      <c r="AS248" s="33">
        <f t="shared" si="2370"/>
        <v>52000</v>
      </c>
      <c r="AT248" s="33">
        <f t="shared" si="2370"/>
        <v>0</v>
      </c>
      <c r="AU248" s="33">
        <f t="shared" si="2370"/>
        <v>0</v>
      </c>
      <c r="AV248" s="47" t="e">
        <f t="shared" si="2370"/>
        <v>#DIV/0!</v>
      </c>
      <c r="AW248" s="47" t="e">
        <f t="shared" si="2370"/>
        <v>#DIV/0!</v>
      </c>
      <c r="AX248" s="47" t="e">
        <f t="shared" si="2370"/>
        <v>#DIV/0!</v>
      </c>
      <c r="AY248"/>
      <c r="AZ248"/>
      <c r="BA248" s="33">
        <f t="shared" ref="BA248:BS248" si="2371">SUBTOTAL(9,BA245:BA247)</f>
        <v>0</v>
      </c>
      <c r="BB248" s="33">
        <f t="shared" si="2371"/>
        <v>0</v>
      </c>
      <c r="BC248" s="33">
        <f t="shared" si="2371"/>
        <v>0</v>
      </c>
      <c r="BD248" s="33">
        <f t="shared" si="2371"/>
        <v>0</v>
      </c>
      <c r="BE248" s="33">
        <f t="shared" si="2371"/>
        <v>0</v>
      </c>
      <c r="BF248" s="33">
        <f t="shared" si="2371"/>
        <v>0</v>
      </c>
      <c r="BG248" s="33">
        <f t="shared" si="2371"/>
        <v>0</v>
      </c>
      <c r="BH248" s="33">
        <f t="shared" si="2371"/>
        <v>0</v>
      </c>
      <c r="BI248" s="33">
        <f t="shared" si="2371"/>
        <v>0</v>
      </c>
      <c r="BJ248" s="33">
        <f t="shared" si="2371"/>
        <v>0</v>
      </c>
      <c r="BK248" s="33">
        <f t="shared" si="2371"/>
        <v>0</v>
      </c>
      <c r="BL248" s="33">
        <f t="shared" si="2371"/>
        <v>0</v>
      </c>
      <c r="BM248" s="33">
        <f t="shared" si="2371"/>
        <v>0</v>
      </c>
      <c r="BN248" s="33">
        <f t="shared" si="2371"/>
        <v>0</v>
      </c>
      <c r="BO248" s="33">
        <f t="shared" si="2371"/>
        <v>0</v>
      </c>
      <c r="BP248" s="33">
        <f t="shared" si="2371"/>
        <v>0</v>
      </c>
      <c r="BQ248" s="47" t="e">
        <f t="shared" si="2371"/>
        <v>#DIV/0!</v>
      </c>
      <c r="BR248" s="47" t="e">
        <f t="shared" si="2371"/>
        <v>#DIV/0!</v>
      </c>
      <c r="BS248" s="47" t="e">
        <f t="shared" si="2371"/>
        <v>#DIV/0!</v>
      </c>
      <c r="BT248" s="33">
        <f t="shared" ref="BT248:CL248" si="2372">SUBTOTAL(9,BT245:BT247)</f>
        <v>0</v>
      </c>
      <c r="BU248" s="33">
        <f t="shared" si="2372"/>
        <v>0</v>
      </c>
      <c r="BV248" s="33">
        <f t="shared" si="2372"/>
        <v>0</v>
      </c>
      <c r="BW248" s="33">
        <f t="shared" si="2372"/>
        <v>0</v>
      </c>
      <c r="BX248" s="33">
        <f t="shared" si="2372"/>
        <v>0</v>
      </c>
      <c r="BY248" s="33">
        <f t="shared" si="2372"/>
        <v>0</v>
      </c>
      <c r="BZ248" s="33">
        <f t="shared" si="2372"/>
        <v>0</v>
      </c>
      <c r="CA248" s="33">
        <f t="shared" si="2372"/>
        <v>0</v>
      </c>
      <c r="CB248" s="33">
        <f t="shared" si="2372"/>
        <v>0</v>
      </c>
      <c r="CC248" s="33">
        <f t="shared" si="2372"/>
        <v>0</v>
      </c>
      <c r="CD248" s="33">
        <f t="shared" si="2372"/>
        <v>0</v>
      </c>
      <c r="CE248" s="33">
        <f t="shared" si="2372"/>
        <v>0</v>
      </c>
      <c r="CF248" s="33">
        <f t="shared" si="2372"/>
        <v>0</v>
      </c>
      <c r="CG248" s="33">
        <f t="shared" si="2372"/>
        <v>0</v>
      </c>
      <c r="CH248" s="33">
        <f t="shared" si="2372"/>
        <v>0</v>
      </c>
      <c r="CI248" s="33">
        <f t="shared" si="2372"/>
        <v>0</v>
      </c>
      <c r="CJ248" s="60" t="e">
        <f t="shared" si="2372"/>
        <v>#DIV/0!</v>
      </c>
      <c r="CK248" s="60" t="e">
        <f t="shared" si="2372"/>
        <v>#DIV/0!</v>
      </c>
      <c r="CL248" s="60" t="e">
        <f t="shared" si="2372"/>
        <v>#DIV/0!</v>
      </c>
      <c r="CM248" s="33">
        <f t="shared" ref="CM248:DE248" si="2373">SUBTOTAL(9,CM245:CM247)</f>
        <v>0</v>
      </c>
      <c r="CN248" s="33">
        <f t="shared" si="2373"/>
        <v>0</v>
      </c>
      <c r="CO248" s="33">
        <f t="shared" si="2373"/>
        <v>0</v>
      </c>
      <c r="CP248" s="33">
        <f t="shared" si="2373"/>
        <v>0</v>
      </c>
      <c r="CQ248" s="33">
        <f t="shared" si="2373"/>
        <v>0</v>
      </c>
      <c r="CR248" s="33">
        <f t="shared" si="2373"/>
        <v>0</v>
      </c>
      <c r="CS248" s="33">
        <f t="shared" si="2373"/>
        <v>0</v>
      </c>
      <c r="CT248" s="33">
        <f t="shared" si="2373"/>
        <v>0</v>
      </c>
      <c r="CU248" s="33">
        <f t="shared" si="2373"/>
        <v>0</v>
      </c>
      <c r="CV248" s="33">
        <f t="shared" si="2373"/>
        <v>0</v>
      </c>
      <c r="CW248" s="33">
        <f t="shared" si="2373"/>
        <v>0</v>
      </c>
      <c r="CX248" s="33">
        <f t="shared" si="2373"/>
        <v>0</v>
      </c>
      <c r="CY248" s="33">
        <f t="shared" si="2373"/>
        <v>0</v>
      </c>
      <c r="CZ248" s="33">
        <f t="shared" si="2373"/>
        <v>0</v>
      </c>
      <c r="DA248" s="33">
        <f t="shared" si="2373"/>
        <v>48360</v>
      </c>
      <c r="DB248" s="33">
        <f t="shared" si="2373"/>
        <v>60804</v>
      </c>
      <c r="DC248" s="60">
        <f t="shared" si="2373"/>
        <v>0</v>
      </c>
      <c r="DD248" s="60">
        <f t="shared" si="2373"/>
        <v>0</v>
      </c>
      <c r="DE248" s="60">
        <f t="shared" si="2373"/>
        <v>0</v>
      </c>
      <c r="DF248" s="33">
        <f t="shared" ref="DF248:DX248" si="2374">SUBTOTAL(9,DF245:DF247)</f>
        <v>0</v>
      </c>
      <c r="DG248" s="33">
        <f t="shared" si="2374"/>
        <v>0</v>
      </c>
      <c r="DH248" s="33">
        <f t="shared" si="2374"/>
        <v>0</v>
      </c>
      <c r="DI248" s="33">
        <f t="shared" si="2374"/>
        <v>0</v>
      </c>
      <c r="DJ248" s="33">
        <f t="shared" si="2374"/>
        <v>0</v>
      </c>
      <c r="DK248" s="33">
        <f t="shared" si="2374"/>
        <v>0</v>
      </c>
      <c r="DL248" s="33">
        <f t="shared" si="2374"/>
        <v>0</v>
      </c>
      <c r="DM248" s="33">
        <f t="shared" si="2374"/>
        <v>0</v>
      </c>
      <c r="DN248" s="33">
        <f t="shared" si="2374"/>
        <v>0</v>
      </c>
      <c r="DO248" s="33">
        <f t="shared" si="2374"/>
        <v>0</v>
      </c>
      <c r="DP248" s="33">
        <f t="shared" si="2374"/>
        <v>0</v>
      </c>
      <c r="DQ248" s="33">
        <f t="shared" si="2374"/>
        <v>0</v>
      </c>
      <c r="DR248" s="33">
        <f t="shared" si="2374"/>
        <v>0</v>
      </c>
      <c r="DS248" s="33">
        <f t="shared" si="2374"/>
        <v>0</v>
      </c>
      <c r="DT248" s="33">
        <f t="shared" si="2374"/>
        <v>0</v>
      </c>
      <c r="DU248" s="33">
        <f t="shared" si="2374"/>
        <v>0</v>
      </c>
      <c r="DV248" s="60" t="e">
        <f t="shared" si="2374"/>
        <v>#DIV/0!</v>
      </c>
      <c r="DW248" s="60" t="e">
        <f t="shared" si="2374"/>
        <v>#DIV/0!</v>
      </c>
      <c r="DX248" s="60" t="e">
        <f t="shared" si="2374"/>
        <v>#DIV/0!</v>
      </c>
      <c r="DY248" s="33">
        <f t="shared" ref="DY248:EQ248" si="2375">SUBTOTAL(9,DY245:DY247)</f>
        <v>0</v>
      </c>
      <c r="DZ248" s="33">
        <f t="shared" si="2375"/>
        <v>0</v>
      </c>
      <c r="EA248" s="33">
        <f t="shared" si="2375"/>
        <v>0</v>
      </c>
      <c r="EB248" s="33">
        <f t="shared" si="2375"/>
        <v>0</v>
      </c>
      <c r="EC248" s="33">
        <f t="shared" si="2375"/>
        <v>0</v>
      </c>
      <c r="ED248" s="33">
        <f t="shared" si="2375"/>
        <v>0</v>
      </c>
      <c r="EE248" s="33">
        <f t="shared" si="2375"/>
        <v>0</v>
      </c>
      <c r="EF248" s="33">
        <f t="shared" si="2375"/>
        <v>0</v>
      </c>
      <c r="EG248" s="33">
        <f t="shared" si="2375"/>
        <v>0</v>
      </c>
      <c r="EH248" s="33">
        <f t="shared" si="2375"/>
        <v>0</v>
      </c>
      <c r="EI248" s="33">
        <f t="shared" si="2375"/>
        <v>0</v>
      </c>
      <c r="EJ248" s="33">
        <f t="shared" si="2375"/>
        <v>0</v>
      </c>
      <c r="EK248" s="33">
        <f t="shared" si="2375"/>
        <v>0</v>
      </c>
      <c r="EL248" s="33">
        <f t="shared" si="2375"/>
        <v>0</v>
      </c>
      <c r="EM248" s="33">
        <f t="shared" si="2375"/>
        <v>0</v>
      </c>
      <c r="EN248" s="33">
        <f t="shared" si="2375"/>
        <v>0</v>
      </c>
      <c r="EO248" s="60" t="e">
        <f t="shared" si="2375"/>
        <v>#DIV/0!</v>
      </c>
      <c r="EP248" s="60" t="e">
        <f t="shared" si="2375"/>
        <v>#DIV/0!</v>
      </c>
      <c r="EQ248" s="60" t="e">
        <f t="shared" si="2375"/>
        <v>#DIV/0!</v>
      </c>
    </row>
    <row r="249" spans="1:147" x14ac:dyDescent="0.25">
      <c r="A249" s="25">
        <v>1474</v>
      </c>
      <c r="B249" s="6">
        <v>600029107</v>
      </c>
      <c r="C249" s="26">
        <v>60252774</v>
      </c>
      <c r="D249" s="27" t="s">
        <v>101</v>
      </c>
      <c r="E249" s="6">
        <v>3133</v>
      </c>
      <c r="F249" s="6" t="s">
        <v>64</v>
      </c>
      <c r="G249" s="26" t="s">
        <v>95</v>
      </c>
      <c r="H249" s="40">
        <f>I249+P249</f>
        <v>110000</v>
      </c>
      <c r="I249" s="40">
        <f>K249+L249+M249+N249+O249</f>
        <v>40000</v>
      </c>
      <c r="J249" s="5"/>
      <c r="K249" s="9"/>
      <c r="L249" s="9">
        <v>40000</v>
      </c>
      <c r="M249" s="9"/>
      <c r="N249" s="9"/>
      <c r="O249" s="9"/>
      <c r="P249" s="40">
        <f>Q249+R249+S249</f>
        <v>70000</v>
      </c>
      <c r="Q249" s="9">
        <v>70000</v>
      </c>
      <c r="R249" s="9"/>
      <c r="S249" s="9"/>
      <c r="T249" s="68">
        <f>(L249+M249+N249)*-1</f>
        <v>-40000</v>
      </c>
      <c r="U249" s="68">
        <f>(Q249+R249)*-1</f>
        <v>-70000</v>
      </c>
      <c r="V249" s="9">
        <f t="shared" ref="V249:W251" si="2376">ROUND(T249*0.65,0)</f>
        <v>-26000</v>
      </c>
      <c r="W249" s="9">
        <f t="shared" si="2376"/>
        <v>-45500</v>
      </c>
      <c r="X249" s="9">
        <v>47393</v>
      </c>
      <c r="Y249" s="9">
        <v>33657</v>
      </c>
      <c r="Z249" s="73">
        <f t="shared" ref="Z249:Z251" si="2377">IF(T249=0,0,ROUND((T249+L249)/X249/12,2))</f>
        <v>0</v>
      </c>
      <c r="AA249" s="73">
        <f t="shared" ref="AA249:AA251" si="2378">IF(U249=0,0,ROUND((U249+Q249)/Y249/12,2))</f>
        <v>0</v>
      </c>
      <c r="AB249" s="73">
        <f>Z249+AA249</f>
        <v>0</v>
      </c>
      <c r="AC249" s="73">
        <f t="shared" ref="AC249:AC251" si="2379">ROUND(Z249*0.65,2)</f>
        <v>0</v>
      </c>
      <c r="AD249" s="73">
        <f t="shared" ref="AD249:AD251" si="2380">ROUND(AA249*0.65,2)</f>
        <v>0</v>
      </c>
      <c r="AE249" s="46">
        <f>AC249+AD249</f>
        <v>0</v>
      </c>
      <c r="AF249" s="40">
        <f>AG249+AN249</f>
        <v>0</v>
      </c>
      <c r="AG249" s="40">
        <f>AI249+AJ249+AK249+AL249+AM249</f>
        <v>0</v>
      </c>
      <c r="AH249" s="5"/>
      <c r="AI249" s="9"/>
      <c r="AJ249" s="9"/>
      <c r="AK249" s="9"/>
      <c r="AL249" s="9"/>
      <c r="AM249" s="9"/>
      <c r="AN249" s="40">
        <f>AO249+AP249+AQ249</f>
        <v>0</v>
      </c>
      <c r="AO249" s="9"/>
      <c r="AP249" s="9"/>
      <c r="AQ249" s="9"/>
      <c r="AR249" s="85">
        <f>((AL249+AK249+AJ249)-((V249)*-1))*-1</f>
        <v>26000</v>
      </c>
      <c r="AS249" s="85">
        <f>((AO249+AP249)-((W249)*-1))*-1</f>
        <v>45500</v>
      </c>
      <c r="AT249" s="9"/>
      <c r="AU249" s="9"/>
      <c r="AV249" s="90" t="e">
        <f t="shared" ref="AV249" si="2381">ROUND((AY249/AT249/12)+(AC249),2)*-1</f>
        <v>#DIV/0!</v>
      </c>
      <c r="AW249" s="90" t="e">
        <f t="shared" ref="AW249:AW251" si="2382">ROUND((AZ249/AU249/10)+AD249,2)*-1</f>
        <v>#DIV/0!</v>
      </c>
      <c r="AX249" s="90" t="e">
        <f>AV249+AW249</f>
        <v>#DIV/0!</v>
      </c>
      <c r="AY249" s="92">
        <f t="shared" ref="AY249:AY251" si="2383">AK249+AL249</f>
        <v>0</v>
      </c>
      <c r="AZ249" s="92">
        <f t="shared" ref="AZ249:AZ251" si="2384">AP249</f>
        <v>0</v>
      </c>
      <c r="BA249" s="93">
        <f>BB249+BI249</f>
        <v>0</v>
      </c>
      <c r="BB249" s="93">
        <f>BD249+BE249+BF249+BG249+BH249</f>
        <v>0</v>
      </c>
      <c r="BC249" s="94"/>
      <c r="BD249" s="85"/>
      <c r="BE249" s="85"/>
      <c r="BF249" s="85"/>
      <c r="BG249" s="85"/>
      <c r="BH249" s="85"/>
      <c r="BI249" s="93">
        <f>BJ249+BK249+BL249</f>
        <v>0</v>
      </c>
      <c r="BJ249" s="85"/>
      <c r="BK249" s="85"/>
      <c r="BL249" s="85"/>
      <c r="BM249" s="85">
        <f t="shared" ref="BM249:BM251" si="2385">(BE249+BF249+BG249)-(AJ249+AK249+AL249)</f>
        <v>0</v>
      </c>
      <c r="BN249" s="85">
        <f t="shared" ref="BN249:BN251" si="2386">(BJ249+BK249)-(AO249+AP249)</f>
        <v>0</v>
      </c>
      <c r="BO249" s="9"/>
      <c r="BP249" s="9"/>
      <c r="BQ249" s="90" t="e">
        <f t="shared" ref="BQ249" si="2387">ROUND(((BF249+BG249)-(AK249+AL249))/BO249/10,2)*-1</f>
        <v>#DIV/0!</v>
      </c>
      <c r="BR249" s="90" t="e">
        <f t="shared" ref="BR249:BR251" si="2388">ROUND(((BK249-AP249)/BP249/10),2)*-1</f>
        <v>#DIV/0!</v>
      </c>
      <c r="BS249" s="90" t="e">
        <f>BQ249+BR249</f>
        <v>#DIV/0!</v>
      </c>
      <c r="BT249" s="93">
        <f>BU249+CB249</f>
        <v>0</v>
      </c>
      <c r="BU249" s="93">
        <f>BW249+BX249+BY249+BZ249+CA249</f>
        <v>0</v>
      </c>
      <c r="BV249" s="94"/>
      <c r="BW249" s="85"/>
      <c r="BX249" s="85"/>
      <c r="BY249" s="85"/>
      <c r="BZ249" s="85"/>
      <c r="CA249" s="85"/>
      <c r="CB249" s="93">
        <f>CC249+CD249+CE249</f>
        <v>0</v>
      </c>
      <c r="CC249" s="85"/>
      <c r="CD249" s="85"/>
      <c r="CE249" s="85"/>
      <c r="CF249" s="85">
        <f t="shared" ref="CF249:CF251" si="2389">(BX249+BY249+BZ249)-(BE249+BF249+BG249)</f>
        <v>0</v>
      </c>
      <c r="CG249" s="85">
        <f t="shared" ref="CG249:CG251" si="2390">(CC249+CD249)-(BJ249+BK249)</f>
        <v>0</v>
      </c>
      <c r="CH249" s="9"/>
      <c r="CI249" s="9"/>
      <c r="CJ249" s="96" t="e">
        <f t="shared" ref="CJ249" si="2391">ROUND(((BY249+BZ249)-(BF249+BG249))/CH249/12,2)*-1</f>
        <v>#DIV/0!</v>
      </c>
      <c r="CK249" s="96" t="e">
        <f t="shared" ref="CK249:CK251" si="2392">ROUND(((CD249-BK249)/CI249/10),2)*-1</f>
        <v>#DIV/0!</v>
      </c>
      <c r="CL249" s="96" t="e">
        <f>CJ249+CK249</f>
        <v>#DIV/0!</v>
      </c>
      <c r="CM249" s="93">
        <f>CN249+CU249</f>
        <v>0</v>
      </c>
      <c r="CN249" s="93">
        <f>CP249+CQ249+CR249+CS249+CT249</f>
        <v>0</v>
      </c>
      <c r="CO249" s="81"/>
      <c r="CP249" s="82"/>
      <c r="CQ249" s="82"/>
      <c r="CR249" s="82"/>
      <c r="CS249" s="82"/>
      <c r="CT249" s="82"/>
      <c r="CU249" s="93">
        <f>CV249+CW249+CX249</f>
        <v>0</v>
      </c>
      <c r="CV249" s="82"/>
      <c r="CW249" s="82"/>
      <c r="CX249" s="82"/>
      <c r="CY249" s="85">
        <f t="shared" ref="CY249:CY251" si="2393">(CQ249+CR249+CS249)-(BX249+BY249+BZ249)</f>
        <v>0</v>
      </c>
      <c r="CZ249" s="85">
        <f t="shared" ref="CZ249:CZ251" si="2394">(CV249+CW249)-(CC249+CD249)</f>
        <v>0</v>
      </c>
      <c r="DA249" s="9">
        <v>48360</v>
      </c>
      <c r="DB249" s="9">
        <v>34344</v>
      </c>
      <c r="DC249" s="96">
        <f t="shared" ref="DC249" si="2395">ROUND(((CR249+CS249)-(BY249+BZ249))/DA249/12,2)*-1</f>
        <v>0</v>
      </c>
      <c r="DD249" s="96">
        <f t="shared" ref="DD249" si="2396">ROUND(((CW249-CD249)/DB249/10),2)*-1</f>
        <v>0</v>
      </c>
      <c r="DE249" s="96">
        <f>DC249+DD249</f>
        <v>0</v>
      </c>
      <c r="DF249" s="93">
        <f>DG249+DN249</f>
        <v>0</v>
      </c>
      <c r="DG249" s="93">
        <f>DI249+DJ249+DK249+DL249+DM249</f>
        <v>0</v>
      </c>
      <c r="DH249" s="81"/>
      <c r="DI249" s="82"/>
      <c r="DJ249" s="82"/>
      <c r="DK249" s="82"/>
      <c r="DL249" s="82"/>
      <c r="DM249" s="82"/>
      <c r="DN249" s="93">
        <f>DO249+DP249+DQ249</f>
        <v>0</v>
      </c>
      <c r="DO249" s="82"/>
      <c r="DP249" s="82"/>
      <c r="DQ249" s="82"/>
      <c r="DR249" s="85">
        <f t="shared" ref="DR249:DR251" si="2397">(DJ249+DK249+DL249)-(CQ249+CR249+CS249)</f>
        <v>0</v>
      </c>
      <c r="DS249" s="85">
        <f t="shared" ref="DS249:DS251" si="2398">(DO249+DP249)-(CV249+CW249)</f>
        <v>0</v>
      </c>
      <c r="DT249" s="9"/>
      <c r="DU249" s="9"/>
      <c r="DV249" s="96" t="e">
        <f t="shared" ref="DV249" si="2399">ROUND(((DK249+DL249)-(CR249+CS249))/DT249/12,2)*-1</f>
        <v>#DIV/0!</v>
      </c>
      <c r="DW249" s="96" t="e">
        <f t="shared" ref="DW249" si="2400">ROUND(((DP249-CW249)/DU249/10),2)*-1</f>
        <v>#DIV/0!</v>
      </c>
      <c r="DX249" s="96" t="e">
        <f>DV249+DW249</f>
        <v>#DIV/0!</v>
      </c>
      <c r="DY249" s="93">
        <f>DZ249+EG249</f>
        <v>0</v>
      </c>
      <c r="DZ249" s="93">
        <f>EB249+EC249+ED249+EE249+EF249</f>
        <v>0</v>
      </c>
      <c r="EA249" s="94"/>
      <c r="EB249" s="85"/>
      <c r="EC249" s="85"/>
      <c r="ED249" s="85"/>
      <c r="EE249" s="85"/>
      <c r="EF249" s="85"/>
      <c r="EG249" s="93">
        <f>EH249+EI249+EJ249</f>
        <v>0</v>
      </c>
      <c r="EH249" s="85"/>
      <c r="EI249" s="85"/>
      <c r="EJ249" s="85"/>
      <c r="EK249" s="85">
        <f t="shared" ref="EK249:EK251" si="2401">(EC249+ED249+EE249)-(DJ249+DK249+DL249)</f>
        <v>0</v>
      </c>
      <c r="EL249" s="85">
        <f t="shared" ref="EL249:EL251" si="2402">(EH249+EI249)-(DO249+DP249)</f>
        <v>0</v>
      </c>
      <c r="EM249" s="9"/>
      <c r="EN249" s="9"/>
      <c r="EO249" s="96" t="e">
        <f t="shared" ref="EO249" si="2403">ROUND(((ED249+EE249)-(DK249+DL249))/EM249/12,2)*-1</f>
        <v>#DIV/0!</v>
      </c>
      <c r="EP249" s="96" t="e">
        <f t="shared" ref="EP249" si="2404">ROUND(((EI249-DP249)/EN249/10),2)*-1</f>
        <v>#DIV/0!</v>
      </c>
      <c r="EQ249" s="96" t="e">
        <f>EO249+EP249</f>
        <v>#DIV/0!</v>
      </c>
    </row>
    <row r="250" spans="1:147" x14ac:dyDescent="0.25">
      <c r="A250" s="5">
        <v>1474</v>
      </c>
      <c r="B250" s="2">
        <v>600029107</v>
      </c>
      <c r="C250" s="7">
        <v>60252774</v>
      </c>
      <c r="D250" s="8" t="s">
        <v>101</v>
      </c>
      <c r="E250" s="19">
        <v>3133</v>
      </c>
      <c r="F250" s="19" t="s">
        <v>109</v>
      </c>
      <c r="G250" s="19" t="s">
        <v>95</v>
      </c>
      <c r="H250" s="40">
        <f>I250+P250</f>
        <v>0</v>
      </c>
      <c r="I250" s="40">
        <f>K250+L250+M250+N250+O250</f>
        <v>0</v>
      </c>
      <c r="J250" s="5"/>
      <c r="K250" s="9"/>
      <c r="L250" s="9"/>
      <c r="M250" s="9"/>
      <c r="N250" s="9"/>
      <c r="O250" s="9"/>
      <c r="P250" s="40">
        <f>Q250+R250+S250</f>
        <v>0</v>
      </c>
      <c r="Q250" s="9"/>
      <c r="R250" s="9"/>
      <c r="S250" s="9"/>
      <c r="T250" s="68">
        <f>(L250+M250+N250)*-1</f>
        <v>0</v>
      </c>
      <c r="U250" s="68">
        <f>(Q250+R250)*-1</f>
        <v>0</v>
      </c>
      <c r="V250" s="9">
        <f t="shared" si="2376"/>
        <v>0</v>
      </c>
      <c r="W250" s="9">
        <f t="shared" si="2376"/>
        <v>0</v>
      </c>
      <c r="X250" s="45" t="s">
        <v>219</v>
      </c>
      <c r="Y250" s="45" t="s">
        <v>219</v>
      </c>
      <c r="Z250" s="73">
        <f t="shared" si="2377"/>
        <v>0</v>
      </c>
      <c r="AA250" s="73">
        <f t="shared" si="2378"/>
        <v>0</v>
      </c>
      <c r="AB250" s="73">
        <f>Z250+AA250</f>
        <v>0</v>
      </c>
      <c r="AC250" s="73">
        <f t="shared" si="2379"/>
        <v>0</v>
      </c>
      <c r="AD250" s="73">
        <f t="shared" si="2380"/>
        <v>0</v>
      </c>
      <c r="AE250" s="46">
        <f>AC250+AD250</f>
        <v>0</v>
      </c>
      <c r="AF250" s="40">
        <f>AG250+AN250</f>
        <v>0</v>
      </c>
      <c r="AG250" s="40">
        <f>AI250+AJ250+AK250+AL250+AM250</f>
        <v>0</v>
      </c>
      <c r="AH250" s="5"/>
      <c r="AI250" s="9"/>
      <c r="AJ250" s="9"/>
      <c r="AK250" s="9"/>
      <c r="AL250" s="9"/>
      <c r="AM250" s="9"/>
      <c r="AN250" s="40">
        <f>AO250+AP250+AQ250</f>
        <v>0</v>
      </c>
      <c r="AO250" s="9"/>
      <c r="AP250" s="9"/>
      <c r="AQ250" s="9"/>
      <c r="AR250" s="85">
        <f>((AL250+AK250+AJ250)-((V250)*-1))*-1</f>
        <v>0</v>
      </c>
      <c r="AS250" s="85">
        <f>((AO250+AP250)-((W250)*-1))*-1</f>
        <v>0</v>
      </c>
      <c r="AT250" s="45" t="s">
        <v>219</v>
      </c>
      <c r="AU250" s="45" t="s">
        <v>219</v>
      </c>
      <c r="AV250" s="90">
        <v>0</v>
      </c>
      <c r="AW250" s="90">
        <v>0</v>
      </c>
      <c r="AX250" s="90">
        <f>AV250+AW250</f>
        <v>0</v>
      </c>
      <c r="AY250" s="92">
        <f t="shared" si="2383"/>
        <v>0</v>
      </c>
      <c r="AZ250" s="92">
        <f t="shared" si="2384"/>
        <v>0</v>
      </c>
      <c r="BA250" s="93">
        <f>BB250+BI250</f>
        <v>0</v>
      </c>
      <c r="BB250" s="93">
        <f>BD250+BE250+BF250+BG250+BH250</f>
        <v>0</v>
      </c>
      <c r="BC250" s="94"/>
      <c r="BD250" s="85"/>
      <c r="BE250" s="85"/>
      <c r="BF250" s="85"/>
      <c r="BG250" s="85"/>
      <c r="BH250" s="85"/>
      <c r="BI250" s="93">
        <f>BJ250+BK250+BL250</f>
        <v>0</v>
      </c>
      <c r="BJ250" s="85"/>
      <c r="BK250" s="85"/>
      <c r="BL250" s="85"/>
      <c r="BM250" s="85">
        <f t="shared" si="2385"/>
        <v>0</v>
      </c>
      <c r="BN250" s="85">
        <f t="shared" si="2386"/>
        <v>0</v>
      </c>
      <c r="BO250" s="45" t="s">
        <v>219</v>
      </c>
      <c r="BP250" s="45" t="s">
        <v>219</v>
      </c>
      <c r="BQ250" s="90">
        <v>0</v>
      </c>
      <c r="BR250" s="90">
        <v>0</v>
      </c>
      <c r="BS250" s="90">
        <f>BQ250+BR250</f>
        <v>0</v>
      </c>
      <c r="BT250" s="93">
        <f>BU250+CB250</f>
        <v>0</v>
      </c>
      <c r="BU250" s="93">
        <f>BW250+BX250+BY250+BZ250+CA250</f>
        <v>0</v>
      </c>
      <c r="BV250" s="94"/>
      <c r="BW250" s="85"/>
      <c r="BX250" s="85"/>
      <c r="BY250" s="85"/>
      <c r="BZ250" s="85"/>
      <c r="CA250" s="85"/>
      <c r="CB250" s="93">
        <f>CC250+CD250+CE250</f>
        <v>0</v>
      </c>
      <c r="CC250" s="85"/>
      <c r="CD250" s="85"/>
      <c r="CE250" s="85"/>
      <c r="CF250" s="85">
        <f t="shared" si="2389"/>
        <v>0</v>
      </c>
      <c r="CG250" s="85">
        <f t="shared" si="2390"/>
        <v>0</v>
      </c>
      <c r="CH250" s="45" t="s">
        <v>219</v>
      </c>
      <c r="CI250" s="45" t="s">
        <v>219</v>
      </c>
      <c r="CJ250" s="96">
        <v>0</v>
      </c>
      <c r="CK250" s="96">
        <v>0</v>
      </c>
      <c r="CL250" s="96">
        <f>CJ250+CK250</f>
        <v>0</v>
      </c>
      <c r="CM250" s="93">
        <f>CN250+CU250</f>
        <v>0</v>
      </c>
      <c r="CN250" s="93">
        <f>CP250+CQ250+CR250+CS250+CT250</f>
        <v>0</v>
      </c>
      <c r="CO250" s="81"/>
      <c r="CP250" s="82"/>
      <c r="CQ250" s="82"/>
      <c r="CR250" s="82"/>
      <c r="CS250" s="82"/>
      <c r="CT250" s="82"/>
      <c r="CU250" s="93">
        <f>CV250+CW250+CX250</f>
        <v>0</v>
      </c>
      <c r="CV250" s="82"/>
      <c r="CW250" s="82"/>
      <c r="CX250" s="82"/>
      <c r="CY250" s="85">
        <f t="shared" si="2393"/>
        <v>0</v>
      </c>
      <c r="CZ250" s="85">
        <f t="shared" si="2394"/>
        <v>0</v>
      </c>
      <c r="DA250" s="45" t="s">
        <v>219</v>
      </c>
      <c r="DB250" s="45" t="s">
        <v>219</v>
      </c>
      <c r="DC250" s="96">
        <v>0</v>
      </c>
      <c r="DD250" s="96">
        <v>0</v>
      </c>
      <c r="DE250" s="96">
        <f>DC250+DD250</f>
        <v>0</v>
      </c>
      <c r="DF250" s="93">
        <f>DG250+DN250</f>
        <v>0</v>
      </c>
      <c r="DG250" s="93">
        <f>DI250+DJ250+DK250+DL250+DM250</f>
        <v>0</v>
      </c>
      <c r="DH250" s="81"/>
      <c r="DI250" s="82"/>
      <c r="DJ250" s="82"/>
      <c r="DK250" s="82"/>
      <c r="DL250" s="82"/>
      <c r="DM250" s="82"/>
      <c r="DN250" s="93">
        <f>DO250+DP250+DQ250</f>
        <v>0</v>
      </c>
      <c r="DO250" s="82"/>
      <c r="DP250" s="82"/>
      <c r="DQ250" s="82"/>
      <c r="DR250" s="85">
        <f t="shared" si="2397"/>
        <v>0</v>
      </c>
      <c r="DS250" s="85">
        <f t="shared" si="2398"/>
        <v>0</v>
      </c>
      <c r="DT250" s="45" t="s">
        <v>219</v>
      </c>
      <c r="DU250" s="45" t="s">
        <v>219</v>
      </c>
      <c r="DV250" s="96">
        <v>0</v>
      </c>
      <c r="DW250" s="96">
        <v>0</v>
      </c>
      <c r="DX250" s="96">
        <f>DV250+DW250</f>
        <v>0</v>
      </c>
      <c r="DY250" s="93">
        <f>DZ250+EG250</f>
        <v>0</v>
      </c>
      <c r="DZ250" s="93">
        <f>EB250+EC250+ED250+EE250+EF250</f>
        <v>0</v>
      </c>
      <c r="EA250" s="94"/>
      <c r="EB250" s="85"/>
      <c r="EC250" s="85"/>
      <c r="ED250" s="85"/>
      <c r="EE250" s="85"/>
      <c r="EF250" s="85"/>
      <c r="EG250" s="93">
        <f>EH250+EI250+EJ250</f>
        <v>0</v>
      </c>
      <c r="EH250" s="85"/>
      <c r="EI250" s="85"/>
      <c r="EJ250" s="85"/>
      <c r="EK250" s="85">
        <f t="shared" si="2401"/>
        <v>0</v>
      </c>
      <c r="EL250" s="85">
        <f t="shared" si="2402"/>
        <v>0</v>
      </c>
      <c r="EM250" s="45" t="s">
        <v>219</v>
      </c>
      <c r="EN250" s="45" t="s">
        <v>219</v>
      </c>
      <c r="EO250" s="96">
        <v>0</v>
      </c>
      <c r="EP250" s="96">
        <v>0</v>
      </c>
      <c r="EQ250" s="96">
        <f>EO250+EP250</f>
        <v>0</v>
      </c>
    </row>
    <row r="251" spans="1:147" x14ac:dyDescent="0.25">
      <c r="A251" s="5">
        <v>1474</v>
      </c>
      <c r="B251" s="2">
        <v>600029107</v>
      </c>
      <c r="C251" s="7">
        <v>60252774</v>
      </c>
      <c r="D251" s="8" t="s">
        <v>101</v>
      </c>
      <c r="E251" s="2">
        <v>3141</v>
      </c>
      <c r="F251" s="2" t="s">
        <v>20</v>
      </c>
      <c r="G251" s="7" t="s">
        <v>95</v>
      </c>
      <c r="H251" s="40">
        <f>I251+P251</f>
        <v>0</v>
      </c>
      <c r="I251" s="40">
        <f>K251+L251+M251+N251+O251</f>
        <v>0</v>
      </c>
      <c r="J251" s="5"/>
      <c r="K251" s="9"/>
      <c r="L251" s="9"/>
      <c r="M251" s="9"/>
      <c r="N251" s="9"/>
      <c r="O251" s="9"/>
      <c r="P251" s="40">
        <f>Q251+R251+S251</f>
        <v>0</v>
      </c>
      <c r="Q251" s="9"/>
      <c r="R251" s="9"/>
      <c r="S251" s="9"/>
      <c r="T251" s="68">
        <f>(L251+M251+N251)*-1</f>
        <v>0</v>
      </c>
      <c r="U251" s="68">
        <f>(Q251+R251)*-1</f>
        <v>0</v>
      </c>
      <c r="V251" s="9">
        <f t="shared" si="2376"/>
        <v>0</v>
      </c>
      <c r="W251" s="9">
        <f t="shared" si="2376"/>
        <v>0</v>
      </c>
      <c r="X251" s="45" t="s">
        <v>219</v>
      </c>
      <c r="Y251" s="9">
        <v>25931</v>
      </c>
      <c r="Z251" s="73">
        <f t="shared" si="2377"/>
        <v>0</v>
      </c>
      <c r="AA251" s="73">
        <f t="shared" si="2378"/>
        <v>0</v>
      </c>
      <c r="AB251" s="73">
        <f>Z251+AA251</f>
        <v>0</v>
      </c>
      <c r="AC251" s="73">
        <f t="shared" si="2379"/>
        <v>0</v>
      </c>
      <c r="AD251" s="73">
        <f t="shared" si="2380"/>
        <v>0</v>
      </c>
      <c r="AE251" s="46">
        <f>AC251+AD251</f>
        <v>0</v>
      </c>
      <c r="AF251" s="40">
        <f>AG251+AN251</f>
        <v>0</v>
      </c>
      <c r="AG251" s="40">
        <f>AI251+AJ251+AK251+AL251+AM251</f>
        <v>0</v>
      </c>
      <c r="AH251" s="5"/>
      <c r="AI251" s="9"/>
      <c r="AJ251" s="9"/>
      <c r="AK251" s="9"/>
      <c r="AL251" s="9"/>
      <c r="AM251" s="9"/>
      <c r="AN251" s="40">
        <f>AO251+AP251+AQ251</f>
        <v>0</v>
      </c>
      <c r="AO251" s="9"/>
      <c r="AP251" s="9"/>
      <c r="AQ251" s="9"/>
      <c r="AR251" s="85">
        <f>((AL251+AK251+AJ251)-((V251)*-1))*-1</f>
        <v>0</v>
      </c>
      <c r="AS251" s="85">
        <f>((AO251+AP251)-((W251)*-1))*-1</f>
        <v>0</v>
      </c>
      <c r="AT251" s="45" t="s">
        <v>219</v>
      </c>
      <c r="AU251" s="9"/>
      <c r="AV251" s="90">
        <v>0</v>
      </c>
      <c r="AW251" s="90" t="e">
        <f t="shared" si="2382"/>
        <v>#DIV/0!</v>
      </c>
      <c r="AX251" s="90" t="e">
        <f>AV251+AW251</f>
        <v>#DIV/0!</v>
      </c>
      <c r="AY251" s="92">
        <f t="shared" si="2383"/>
        <v>0</v>
      </c>
      <c r="AZ251" s="92">
        <f t="shared" si="2384"/>
        <v>0</v>
      </c>
      <c r="BA251" s="93">
        <f>BB251+BI251</f>
        <v>0</v>
      </c>
      <c r="BB251" s="93">
        <f>BD251+BE251+BF251+BG251+BH251</f>
        <v>0</v>
      </c>
      <c r="BC251" s="94"/>
      <c r="BD251" s="85"/>
      <c r="BE251" s="85"/>
      <c r="BF251" s="85"/>
      <c r="BG251" s="85"/>
      <c r="BH251" s="85"/>
      <c r="BI251" s="93">
        <f>BJ251+BK251+BL251</f>
        <v>0</v>
      </c>
      <c r="BJ251" s="85"/>
      <c r="BK251" s="85"/>
      <c r="BL251" s="85"/>
      <c r="BM251" s="85">
        <f t="shared" si="2385"/>
        <v>0</v>
      </c>
      <c r="BN251" s="85">
        <f t="shared" si="2386"/>
        <v>0</v>
      </c>
      <c r="BO251" s="45" t="s">
        <v>219</v>
      </c>
      <c r="BP251" s="9"/>
      <c r="BQ251" s="90">
        <v>0</v>
      </c>
      <c r="BR251" s="90" t="e">
        <f t="shared" si="2388"/>
        <v>#DIV/0!</v>
      </c>
      <c r="BS251" s="90" t="e">
        <f>BQ251+BR251</f>
        <v>#DIV/0!</v>
      </c>
      <c r="BT251" s="93">
        <f>BU251+CB251</f>
        <v>0</v>
      </c>
      <c r="BU251" s="93">
        <f>BW251+BX251+BY251+BZ251+CA251</f>
        <v>0</v>
      </c>
      <c r="BV251" s="94"/>
      <c r="BW251" s="85"/>
      <c r="BX251" s="85"/>
      <c r="BY251" s="85"/>
      <c r="BZ251" s="85"/>
      <c r="CA251" s="85"/>
      <c r="CB251" s="93">
        <f>CC251+CD251+CE251</f>
        <v>0</v>
      </c>
      <c r="CC251" s="85"/>
      <c r="CD251" s="85"/>
      <c r="CE251" s="85"/>
      <c r="CF251" s="85">
        <f t="shared" si="2389"/>
        <v>0</v>
      </c>
      <c r="CG251" s="85">
        <f t="shared" si="2390"/>
        <v>0</v>
      </c>
      <c r="CH251" s="45" t="s">
        <v>219</v>
      </c>
      <c r="CI251" s="9"/>
      <c r="CJ251" s="96">
        <v>0</v>
      </c>
      <c r="CK251" s="96" t="e">
        <f t="shared" si="2392"/>
        <v>#DIV/0!</v>
      </c>
      <c r="CL251" s="96" t="e">
        <f>CJ251+CK251</f>
        <v>#DIV/0!</v>
      </c>
      <c r="CM251" s="93">
        <f>CN251+CU251</f>
        <v>0</v>
      </c>
      <c r="CN251" s="93">
        <f>CP251+CQ251+CR251+CS251+CT251</f>
        <v>0</v>
      </c>
      <c r="CO251" s="81"/>
      <c r="CP251" s="82"/>
      <c r="CQ251" s="82"/>
      <c r="CR251" s="82"/>
      <c r="CS251" s="82"/>
      <c r="CT251" s="82"/>
      <c r="CU251" s="93">
        <f>CV251+CW251+CX251</f>
        <v>0</v>
      </c>
      <c r="CV251" s="82"/>
      <c r="CW251" s="82"/>
      <c r="CX251" s="82"/>
      <c r="CY251" s="85">
        <f t="shared" si="2393"/>
        <v>0</v>
      </c>
      <c r="CZ251" s="85">
        <f t="shared" si="2394"/>
        <v>0</v>
      </c>
      <c r="DA251" s="45" t="s">
        <v>219</v>
      </c>
      <c r="DB251" s="9">
        <v>26460</v>
      </c>
      <c r="DC251" s="96">
        <v>0</v>
      </c>
      <c r="DD251" s="96">
        <f t="shared" ref="DD251" si="2405">ROUND(((CW251-CD251)/DB251/10),2)*-1</f>
        <v>0</v>
      </c>
      <c r="DE251" s="96">
        <f>DC251+DD251</f>
        <v>0</v>
      </c>
      <c r="DF251" s="93">
        <f>DG251+DN251</f>
        <v>0</v>
      </c>
      <c r="DG251" s="93">
        <f>DI251+DJ251+DK251+DL251+DM251</f>
        <v>0</v>
      </c>
      <c r="DH251" s="81"/>
      <c r="DI251" s="82"/>
      <c r="DJ251" s="82"/>
      <c r="DK251" s="82"/>
      <c r="DL251" s="82"/>
      <c r="DM251" s="82"/>
      <c r="DN251" s="93">
        <f>DO251+DP251+DQ251</f>
        <v>0</v>
      </c>
      <c r="DO251" s="82"/>
      <c r="DP251" s="82"/>
      <c r="DQ251" s="82"/>
      <c r="DR251" s="85">
        <f t="shared" si="2397"/>
        <v>0</v>
      </c>
      <c r="DS251" s="85">
        <f t="shared" si="2398"/>
        <v>0</v>
      </c>
      <c r="DT251" s="45" t="s">
        <v>219</v>
      </c>
      <c r="DU251" s="9"/>
      <c r="DV251" s="96">
        <v>0</v>
      </c>
      <c r="DW251" s="96" t="e">
        <f t="shared" ref="DW251" si="2406">ROUND(((DP251-CW251)/DU251/10),2)*-1</f>
        <v>#DIV/0!</v>
      </c>
      <c r="DX251" s="96" t="e">
        <f>DV251+DW251</f>
        <v>#DIV/0!</v>
      </c>
      <c r="DY251" s="93">
        <f>DZ251+EG251</f>
        <v>0</v>
      </c>
      <c r="DZ251" s="93">
        <f>EB251+EC251+ED251+EE251+EF251</f>
        <v>0</v>
      </c>
      <c r="EA251" s="94"/>
      <c r="EB251" s="85"/>
      <c r="EC251" s="85"/>
      <c r="ED251" s="85"/>
      <c r="EE251" s="85"/>
      <c r="EF251" s="85"/>
      <c r="EG251" s="93">
        <f>EH251+EI251+EJ251</f>
        <v>0</v>
      </c>
      <c r="EH251" s="85"/>
      <c r="EI251" s="85"/>
      <c r="EJ251" s="85"/>
      <c r="EK251" s="85">
        <f t="shared" si="2401"/>
        <v>0</v>
      </c>
      <c r="EL251" s="85">
        <f t="shared" si="2402"/>
        <v>0</v>
      </c>
      <c r="EM251" s="45" t="s">
        <v>219</v>
      </c>
      <c r="EN251" s="9"/>
      <c r="EO251" s="96">
        <v>0</v>
      </c>
      <c r="EP251" s="96" t="e">
        <f t="shared" ref="EP251" si="2407">ROUND(((EI251-DP251)/EN251/10),2)*-1</f>
        <v>#DIV/0!</v>
      </c>
      <c r="EQ251" s="96" t="e">
        <f>EO251+EP251</f>
        <v>#DIV/0!</v>
      </c>
    </row>
    <row r="252" spans="1:147" x14ac:dyDescent="0.25">
      <c r="A252" s="29"/>
      <c r="B252" s="30"/>
      <c r="C252" s="31"/>
      <c r="D252" s="32" t="s">
        <v>191</v>
      </c>
      <c r="E252" s="30"/>
      <c r="F252" s="30"/>
      <c r="G252" s="31"/>
      <c r="H252" s="33">
        <f t="shared" ref="H252:AE252" si="2408">SUBTOTAL(9,H249:H251)</f>
        <v>110000</v>
      </c>
      <c r="I252" s="33">
        <f t="shared" si="2408"/>
        <v>40000</v>
      </c>
      <c r="J252" s="33">
        <f t="shared" si="2408"/>
        <v>0</v>
      </c>
      <c r="K252" s="33">
        <f t="shared" si="2408"/>
        <v>0</v>
      </c>
      <c r="L252" s="33">
        <f t="shared" si="2408"/>
        <v>40000</v>
      </c>
      <c r="M252" s="33">
        <f t="shared" si="2408"/>
        <v>0</v>
      </c>
      <c r="N252" s="33">
        <f t="shared" si="2408"/>
        <v>0</v>
      </c>
      <c r="O252" s="33">
        <f t="shared" si="2408"/>
        <v>0</v>
      </c>
      <c r="P252" s="33">
        <f t="shared" si="2408"/>
        <v>70000</v>
      </c>
      <c r="Q252" s="33">
        <f t="shared" si="2408"/>
        <v>70000</v>
      </c>
      <c r="R252" s="33">
        <f t="shared" si="2408"/>
        <v>0</v>
      </c>
      <c r="S252" s="33">
        <f t="shared" si="2408"/>
        <v>0</v>
      </c>
      <c r="T252" s="33">
        <f t="shared" si="2408"/>
        <v>-40000</v>
      </c>
      <c r="U252" s="33">
        <f t="shared" si="2408"/>
        <v>-70000</v>
      </c>
      <c r="V252" s="33">
        <f t="shared" si="2408"/>
        <v>-26000</v>
      </c>
      <c r="W252" s="33">
        <f t="shared" si="2408"/>
        <v>-45500</v>
      </c>
      <c r="X252" s="33">
        <f t="shared" si="2408"/>
        <v>47393</v>
      </c>
      <c r="Y252" s="33">
        <f t="shared" si="2408"/>
        <v>59588</v>
      </c>
      <c r="Z252" s="47">
        <f t="shared" si="2408"/>
        <v>0</v>
      </c>
      <c r="AA252" s="47">
        <f t="shared" si="2408"/>
        <v>0</v>
      </c>
      <c r="AB252" s="47">
        <f t="shared" si="2408"/>
        <v>0</v>
      </c>
      <c r="AC252" s="47">
        <f t="shared" si="2408"/>
        <v>0</v>
      </c>
      <c r="AD252" s="47">
        <f t="shared" si="2408"/>
        <v>0</v>
      </c>
      <c r="AE252" s="47">
        <f t="shared" si="2408"/>
        <v>0</v>
      </c>
      <c r="AF252" s="33">
        <f t="shared" ref="AF252:AX252" si="2409">SUBTOTAL(9,AF249:AF251)</f>
        <v>0</v>
      </c>
      <c r="AG252" s="33">
        <f t="shared" si="2409"/>
        <v>0</v>
      </c>
      <c r="AH252" s="33">
        <f t="shared" si="2409"/>
        <v>0</v>
      </c>
      <c r="AI252" s="33">
        <f t="shared" si="2409"/>
        <v>0</v>
      </c>
      <c r="AJ252" s="33">
        <f t="shared" si="2409"/>
        <v>0</v>
      </c>
      <c r="AK252" s="33">
        <f t="shared" si="2409"/>
        <v>0</v>
      </c>
      <c r="AL252" s="33">
        <f t="shared" si="2409"/>
        <v>0</v>
      </c>
      <c r="AM252" s="33">
        <f t="shared" si="2409"/>
        <v>0</v>
      </c>
      <c r="AN252" s="33">
        <f t="shared" si="2409"/>
        <v>0</v>
      </c>
      <c r="AO252" s="33">
        <f t="shared" si="2409"/>
        <v>0</v>
      </c>
      <c r="AP252" s="33">
        <f t="shared" si="2409"/>
        <v>0</v>
      </c>
      <c r="AQ252" s="33">
        <f t="shared" si="2409"/>
        <v>0</v>
      </c>
      <c r="AR252" s="33">
        <f t="shared" si="2409"/>
        <v>26000</v>
      </c>
      <c r="AS252" s="33">
        <f t="shared" si="2409"/>
        <v>45500</v>
      </c>
      <c r="AT252" s="33">
        <f t="shared" si="2409"/>
        <v>0</v>
      </c>
      <c r="AU252" s="33">
        <f t="shared" si="2409"/>
        <v>0</v>
      </c>
      <c r="AV252" s="47" t="e">
        <f t="shared" si="2409"/>
        <v>#DIV/0!</v>
      </c>
      <c r="AW252" s="47" t="e">
        <f t="shared" si="2409"/>
        <v>#DIV/0!</v>
      </c>
      <c r="AX252" s="47" t="e">
        <f t="shared" si="2409"/>
        <v>#DIV/0!</v>
      </c>
      <c r="AY252"/>
      <c r="AZ252"/>
      <c r="BA252" s="33">
        <f t="shared" ref="BA252:BS252" si="2410">SUBTOTAL(9,BA249:BA251)</f>
        <v>0</v>
      </c>
      <c r="BB252" s="33">
        <f t="shared" si="2410"/>
        <v>0</v>
      </c>
      <c r="BC252" s="33">
        <f t="shared" si="2410"/>
        <v>0</v>
      </c>
      <c r="BD252" s="33">
        <f t="shared" si="2410"/>
        <v>0</v>
      </c>
      <c r="BE252" s="33">
        <f t="shared" si="2410"/>
        <v>0</v>
      </c>
      <c r="BF252" s="33">
        <f t="shared" si="2410"/>
        <v>0</v>
      </c>
      <c r="BG252" s="33">
        <f t="shared" si="2410"/>
        <v>0</v>
      </c>
      <c r="BH252" s="33">
        <f t="shared" si="2410"/>
        <v>0</v>
      </c>
      <c r="BI252" s="33">
        <f t="shared" si="2410"/>
        <v>0</v>
      </c>
      <c r="BJ252" s="33">
        <f t="shared" si="2410"/>
        <v>0</v>
      </c>
      <c r="BK252" s="33">
        <f t="shared" si="2410"/>
        <v>0</v>
      </c>
      <c r="BL252" s="33">
        <f t="shared" si="2410"/>
        <v>0</v>
      </c>
      <c r="BM252" s="33">
        <f t="shared" si="2410"/>
        <v>0</v>
      </c>
      <c r="BN252" s="33">
        <f t="shared" si="2410"/>
        <v>0</v>
      </c>
      <c r="BO252" s="33">
        <f t="shared" si="2410"/>
        <v>0</v>
      </c>
      <c r="BP252" s="33">
        <f t="shared" si="2410"/>
        <v>0</v>
      </c>
      <c r="BQ252" s="47" t="e">
        <f t="shared" si="2410"/>
        <v>#DIV/0!</v>
      </c>
      <c r="BR252" s="47" t="e">
        <f t="shared" si="2410"/>
        <v>#DIV/0!</v>
      </c>
      <c r="BS252" s="47" t="e">
        <f t="shared" si="2410"/>
        <v>#DIV/0!</v>
      </c>
      <c r="BT252" s="33">
        <f t="shared" ref="BT252:CL252" si="2411">SUBTOTAL(9,BT249:BT251)</f>
        <v>0</v>
      </c>
      <c r="BU252" s="33">
        <f t="shared" si="2411"/>
        <v>0</v>
      </c>
      <c r="BV252" s="33">
        <f t="shared" si="2411"/>
        <v>0</v>
      </c>
      <c r="BW252" s="33">
        <f t="shared" si="2411"/>
        <v>0</v>
      </c>
      <c r="BX252" s="33">
        <f t="shared" si="2411"/>
        <v>0</v>
      </c>
      <c r="BY252" s="33">
        <f t="shared" si="2411"/>
        <v>0</v>
      </c>
      <c r="BZ252" s="33">
        <f t="shared" si="2411"/>
        <v>0</v>
      </c>
      <c r="CA252" s="33">
        <f t="shared" si="2411"/>
        <v>0</v>
      </c>
      <c r="CB252" s="33">
        <f t="shared" si="2411"/>
        <v>0</v>
      </c>
      <c r="CC252" s="33">
        <f t="shared" si="2411"/>
        <v>0</v>
      </c>
      <c r="CD252" s="33">
        <f t="shared" si="2411"/>
        <v>0</v>
      </c>
      <c r="CE252" s="33">
        <f t="shared" si="2411"/>
        <v>0</v>
      </c>
      <c r="CF252" s="33">
        <f t="shared" si="2411"/>
        <v>0</v>
      </c>
      <c r="CG252" s="33">
        <f t="shared" si="2411"/>
        <v>0</v>
      </c>
      <c r="CH252" s="33">
        <f t="shared" si="2411"/>
        <v>0</v>
      </c>
      <c r="CI252" s="33">
        <f t="shared" si="2411"/>
        <v>0</v>
      </c>
      <c r="CJ252" s="60" t="e">
        <f t="shared" si="2411"/>
        <v>#DIV/0!</v>
      </c>
      <c r="CK252" s="60" t="e">
        <f t="shared" si="2411"/>
        <v>#DIV/0!</v>
      </c>
      <c r="CL252" s="60" t="e">
        <f t="shared" si="2411"/>
        <v>#DIV/0!</v>
      </c>
      <c r="CM252" s="33">
        <f t="shared" ref="CM252:DE252" si="2412">SUBTOTAL(9,CM249:CM251)</f>
        <v>0</v>
      </c>
      <c r="CN252" s="33">
        <f t="shared" si="2412"/>
        <v>0</v>
      </c>
      <c r="CO252" s="33">
        <f t="shared" si="2412"/>
        <v>0</v>
      </c>
      <c r="CP252" s="33">
        <f t="shared" si="2412"/>
        <v>0</v>
      </c>
      <c r="CQ252" s="33">
        <f t="shared" si="2412"/>
        <v>0</v>
      </c>
      <c r="CR252" s="33">
        <f t="shared" si="2412"/>
        <v>0</v>
      </c>
      <c r="CS252" s="33">
        <f t="shared" si="2412"/>
        <v>0</v>
      </c>
      <c r="CT252" s="33">
        <f t="shared" si="2412"/>
        <v>0</v>
      </c>
      <c r="CU252" s="33">
        <f t="shared" si="2412"/>
        <v>0</v>
      </c>
      <c r="CV252" s="33">
        <f t="shared" si="2412"/>
        <v>0</v>
      </c>
      <c r="CW252" s="33">
        <f t="shared" si="2412"/>
        <v>0</v>
      </c>
      <c r="CX252" s="33">
        <f t="shared" si="2412"/>
        <v>0</v>
      </c>
      <c r="CY252" s="33">
        <f t="shared" si="2412"/>
        <v>0</v>
      </c>
      <c r="CZ252" s="33">
        <f t="shared" si="2412"/>
        <v>0</v>
      </c>
      <c r="DA252" s="33">
        <f t="shared" si="2412"/>
        <v>48360</v>
      </c>
      <c r="DB252" s="33">
        <f t="shared" si="2412"/>
        <v>60804</v>
      </c>
      <c r="DC252" s="60">
        <f t="shared" si="2412"/>
        <v>0</v>
      </c>
      <c r="DD252" s="60">
        <f t="shared" si="2412"/>
        <v>0</v>
      </c>
      <c r="DE252" s="60">
        <f t="shared" si="2412"/>
        <v>0</v>
      </c>
      <c r="DF252" s="33">
        <f t="shared" ref="DF252:DX252" si="2413">SUBTOTAL(9,DF249:DF251)</f>
        <v>0</v>
      </c>
      <c r="DG252" s="33">
        <f t="shared" si="2413"/>
        <v>0</v>
      </c>
      <c r="DH252" s="33">
        <f t="shared" si="2413"/>
        <v>0</v>
      </c>
      <c r="DI252" s="33">
        <f t="shared" si="2413"/>
        <v>0</v>
      </c>
      <c r="DJ252" s="33">
        <f t="shared" si="2413"/>
        <v>0</v>
      </c>
      <c r="DK252" s="33">
        <f t="shared" si="2413"/>
        <v>0</v>
      </c>
      <c r="DL252" s="33">
        <f t="shared" si="2413"/>
        <v>0</v>
      </c>
      <c r="DM252" s="33">
        <f t="shared" si="2413"/>
        <v>0</v>
      </c>
      <c r="DN252" s="33">
        <f t="shared" si="2413"/>
        <v>0</v>
      </c>
      <c r="DO252" s="33">
        <f t="shared" si="2413"/>
        <v>0</v>
      </c>
      <c r="DP252" s="33">
        <f t="shared" si="2413"/>
        <v>0</v>
      </c>
      <c r="DQ252" s="33">
        <f t="shared" si="2413"/>
        <v>0</v>
      </c>
      <c r="DR252" s="33">
        <f t="shared" si="2413"/>
        <v>0</v>
      </c>
      <c r="DS252" s="33">
        <f t="shared" si="2413"/>
        <v>0</v>
      </c>
      <c r="DT252" s="33">
        <f t="shared" si="2413"/>
        <v>0</v>
      </c>
      <c r="DU252" s="33">
        <f t="shared" si="2413"/>
        <v>0</v>
      </c>
      <c r="DV252" s="60" t="e">
        <f t="shared" si="2413"/>
        <v>#DIV/0!</v>
      </c>
      <c r="DW252" s="60" t="e">
        <f t="shared" si="2413"/>
        <v>#DIV/0!</v>
      </c>
      <c r="DX252" s="60" t="e">
        <f t="shared" si="2413"/>
        <v>#DIV/0!</v>
      </c>
      <c r="DY252" s="33">
        <f t="shared" ref="DY252:EQ252" si="2414">SUBTOTAL(9,DY249:DY251)</f>
        <v>0</v>
      </c>
      <c r="DZ252" s="33">
        <f t="shared" si="2414"/>
        <v>0</v>
      </c>
      <c r="EA252" s="33">
        <f t="shared" si="2414"/>
        <v>0</v>
      </c>
      <c r="EB252" s="33">
        <f t="shared" si="2414"/>
        <v>0</v>
      </c>
      <c r="EC252" s="33">
        <f t="shared" si="2414"/>
        <v>0</v>
      </c>
      <c r="ED252" s="33">
        <f t="shared" si="2414"/>
        <v>0</v>
      </c>
      <c r="EE252" s="33">
        <f t="shared" si="2414"/>
        <v>0</v>
      </c>
      <c r="EF252" s="33">
        <f t="shared" si="2414"/>
        <v>0</v>
      </c>
      <c r="EG252" s="33">
        <f t="shared" si="2414"/>
        <v>0</v>
      </c>
      <c r="EH252" s="33">
        <f t="shared" si="2414"/>
        <v>0</v>
      </c>
      <c r="EI252" s="33">
        <f t="shared" si="2414"/>
        <v>0</v>
      </c>
      <c r="EJ252" s="33">
        <f t="shared" si="2414"/>
        <v>0</v>
      </c>
      <c r="EK252" s="33">
        <f t="shared" si="2414"/>
        <v>0</v>
      </c>
      <c r="EL252" s="33">
        <f t="shared" si="2414"/>
        <v>0</v>
      </c>
      <c r="EM252" s="33">
        <f t="shared" si="2414"/>
        <v>0</v>
      </c>
      <c r="EN252" s="33">
        <f t="shared" si="2414"/>
        <v>0</v>
      </c>
      <c r="EO252" s="60" t="e">
        <f t="shared" si="2414"/>
        <v>#DIV/0!</v>
      </c>
      <c r="EP252" s="60" t="e">
        <f t="shared" si="2414"/>
        <v>#DIV/0!</v>
      </c>
      <c r="EQ252" s="60" t="e">
        <f t="shared" si="2414"/>
        <v>#DIV/0!</v>
      </c>
    </row>
    <row r="253" spans="1:147" x14ac:dyDescent="0.25">
      <c r="A253" s="25">
        <v>1475</v>
      </c>
      <c r="B253" s="6">
        <v>600029166</v>
      </c>
      <c r="C253" s="26">
        <v>46748105</v>
      </c>
      <c r="D253" s="27" t="s">
        <v>102</v>
      </c>
      <c r="E253" s="6">
        <v>3133</v>
      </c>
      <c r="F253" s="6" t="s">
        <v>64</v>
      </c>
      <c r="G253" s="26" t="s">
        <v>95</v>
      </c>
      <c r="H253" s="40">
        <f>I253+P253</f>
        <v>20000</v>
      </c>
      <c r="I253" s="40">
        <f>K253+L253+M253+N253+O253</f>
        <v>20000</v>
      </c>
      <c r="J253" s="5"/>
      <c r="K253" s="9"/>
      <c r="L253" s="9">
        <v>20000</v>
      </c>
      <c r="M253" s="9"/>
      <c r="N253" s="9"/>
      <c r="O253" s="9"/>
      <c r="P253" s="40">
        <f>Q253+R253+S253</f>
        <v>0</v>
      </c>
      <c r="Q253" s="9"/>
      <c r="R253" s="9"/>
      <c r="S253" s="9"/>
      <c r="T253" s="68">
        <f>(L253+M253+N253)*-1</f>
        <v>-20000</v>
      </c>
      <c r="U253" s="68">
        <f>(Q253+R253)*-1</f>
        <v>0</v>
      </c>
      <c r="V253" s="9">
        <f>ROUND(T253*0.65,0)</f>
        <v>-13000</v>
      </c>
      <c r="W253" s="9">
        <f>ROUND(U253*0.65,0)</f>
        <v>0</v>
      </c>
      <c r="X253" s="9">
        <v>47393</v>
      </c>
      <c r="Y253" s="9">
        <v>33657</v>
      </c>
      <c r="Z253" s="73">
        <f t="shared" ref="Z253:Z254" si="2415">IF(T253=0,0,ROUND((T253+L253)/X253/12,2))</f>
        <v>0</v>
      </c>
      <c r="AA253" s="73">
        <f t="shared" ref="AA253:AA254" si="2416">IF(U253=0,0,ROUND((U253+Q253)/Y253/12,2))</f>
        <v>0</v>
      </c>
      <c r="AB253" s="73">
        <f>Z253+AA253</f>
        <v>0</v>
      </c>
      <c r="AC253" s="73">
        <f t="shared" ref="AC253:AC254" si="2417">ROUND(Z253*0.65,2)</f>
        <v>0</v>
      </c>
      <c r="AD253" s="73">
        <f t="shared" ref="AD253:AD254" si="2418">ROUND(AA253*0.65,2)</f>
        <v>0</v>
      </c>
      <c r="AE253" s="46">
        <f>AC253+AD253</f>
        <v>0</v>
      </c>
      <c r="AF253" s="40">
        <f>AG253+AN253</f>
        <v>0</v>
      </c>
      <c r="AG253" s="40">
        <f>AI253+AJ253+AK253+AL253+AM253</f>
        <v>0</v>
      </c>
      <c r="AH253" s="5"/>
      <c r="AI253" s="9"/>
      <c r="AJ253" s="9"/>
      <c r="AK253" s="9"/>
      <c r="AL253" s="9"/>
      <c r="AM253" s="9"/>
      <c r="AN253" s="40">
        <f>AO253+AP253+AQ253</f>
        <v>0</v>
      </c>
      <c r="AO253" s="9"/>
      <c r="AP253" s="9"/>
      <c r="AQ253" s="9"/>
      <c r="AR253" s="85">
        <f>((AL253+AK253+AJ253)-((V253)*-1))*-1</f>
        <v>13000</v>
      </c>
      <c r="AS253" s="85">
        <f>((AO253+AP253)-((W253)*-1))*-1</f>
        <v>0</v>
      </c>
      <c r="AT253" s="9"/>
      <c r="AU253" s="9"/>
      <c r="AV253" s="90" t="e">
        <f t="shared" ref="AV253" si="2419">ROUND((AY253/AT253/12)+(AC253),2)*-1</f>
        <v>#DIV/0!</v>
      </c>
      <c r="AW253" s="90" t="e">
        <f t="shared" ref="AW253" si="2420">ROUND((AZ253/AU253/10)+AD253,2)*-1</f>
        <v>#DIV/0!</v>
      </c>
      <c r="AX253" s="90" t="e">
        <f>AV253+AW253</f>
        <v>#DIV/0!</v>
      </c>
      <c r="AY253" s="92">
        <f t="shared" ref="AY253:AY254" si="2421">AK253+AL253</f>
        <v>0</v>
      </c>
      <c r="AZ253" s="92">
        <f t="shared" ref="AZ253:AZ254" si="2422">AP253</f>
        <v>0</v>
      </c>
      <c r="BA253" s="93">
        <f>BB253+BI253</f>
        <v>0</v>
      </c>
      <c r="BB253" s="93">
        <f>BD253+BE253+BF253+BG253+BH253</f>
        <v>0</v>
      </c>
      <c r="BC253" s="94"/>
      <c r="BD253" s="85"/>
      <c r="BE253" s="85"/>
      <c r="BF253" s="85"/>
      <c r="BG253" s="85"/>
      <c r="BH253" s="85"/>
      <c r="BI253" s="93">
        <f>BJ253+BK253+BL253</f>
        <v>0</v>
      </c>
      <c r="BJ253" s="85"/>
      <c r="BK253" s="85"/>
      <c r="BL253" s="85"/>
      <c r="BM253" s="85">
        <f t="shared" ref="BM253:BM254" si="2423">(BE253+BF253+BG253)-(AJ253+AK253+AL253)</f>
        <v>0</v>
      </c>
      <c r="BN253" s="85">
        <f t="shared" ref="BN253:BN254" si="2424">(BJ253+BK253)-(AO253+AP253)</f>
        <v>0</v>
      </c>
      <c r="BO253" s="9"/>
      <c r="BP253" s="9"/>
      <c r="BQ253" s="90" t="e">
        <f t="shared" ref="BQ253" si="2425">ROUND(((BF253+BG253)-(AK253+AL253))/BO253/10,2)*-1</f>
        <v>#DIV/0!</v>
      </c>
      <c r="BR253" s="90" t="e">
        <f t="shared" ref="BR253" si="2426">ROUND(((BK253-AP253)/BP253/10),2)*-1</f>
        <v>#DIV/0!</v>
      </c>
      <c r="BS253" s="90" t="e">
        <f>BQ253+BR253</f>
        <v>#DIV/0!</v>
      </c>
      <c r="BT253" s="93">
        <f>BU253+CB253</f>
        <v>0</v>
      </c>
      <c r="BU253" s="93">
        <f>BW253+BX253+BY253+BZ253+CA253</f>
        <v>0</v>
      </c>
      <c r="BV253" s="81"/>
      <c r="BW253" s="82"/>
      <c r="BX253" s="82"/>
      <c r="BY253" s="82"/>
      <c r="BZ253" s="82"/>
      <c r="CA253" s="82"/>
      <c r="CB253" s="80">
        <f t="shared" ref="CB253:CB254" si="2427">CC253+CD253+CE253</f>
        <v>0</v>
      </c>
      <c r="CC253" s="82"/>
      <c r="CD253" s="82"/>
      <c r="CE253" s="82"/>
      <c r="CF253" s="85">
        <f t="shared" ref="CF253:CF254" si="2428">(BX253+BY253+BZ253)-(BE253+BF253+BG253)</f>
        <v>0</v>
      </c>
      <c r="CG253" s="85">
        <f t="shared" ref="CG253:CG254" si="2429">(CC253+CD253)-(BJ253+BK253)</f>
        <v>0</v>
      </c>
      <c r="CH253" s="9"/>
      <c r="CI253" s="9"/>
      <c r="CJ253" s="96" t="e">
        <f t="shared" ref="CJ253" si="2430">ROUND(((BY253+BZ253)-(BF253+BG253))/CH253/12,2)*-1</f>
        <v>#DIV/0!</v>
      </c>
      <c r="CK253" s="96" t="e">
        <f t="shared" ref="CK253" si="2431">ROUND(((CD253-BK253)/CI253/10),2)*-1</f>
        <v>#DIV/0!</v>
      </c>
      <c r="CL253" s="96" t="e">
        <f>CJ253+CK253</f>
        <v>#DIV/0!</v>
      </c>
      <c r="CM253" s="93">
        <f>CN253+CU253</f>
        <v>0</v>
      </c>
      <c r="CN253" s="93">
        <f>CP253+CQ253+CR253+CS253+CT253</f>
        <v>0</v>
      </c>
      <c r="CO253" s="94"/>
      <c r="CP253" s="85"/>
      <c r="CQ253" s="85"/>
      <c r="CR253" s="85"/>
      <c r="CS253" s="85"/>
      <c r="CT253" s="85"/>
      <c r="CU253" s="93">
        <f t="shared" ref="CU253:CU254" si="2432">CV253+CW253+CX253</f>
        <v>0</v>
      </c>
      <c r="CV253" s="85"/>
      <c r="CW253" s="85"/>
      <c r="CX253" s="85"/>
      <c r="CY253" s="85">
        <f t="shared" ref="CY253:CY254" si="2433">(CQ253+CR253+CS253)-(BX253+BY253+BZ253)</f>
        <v>0</v>
      </c>
      <c r="CZ253" s="85">
        <f t="shared" ref="CZ253:CZ254" si="2434">(CV253+CW253)-(CC253+CD253)</f>
        <v>0</v>
      </c>
      <c r="DA253" s="9">
        <v>48360</v>
      </c>
      <c r="DB253" s="9">
        <v>34344</v>
      </c>
      <c r="DC253" s="96">
        <f t="shared" ref="DC253" si="2435">ROUND(((CR253+CS253)-(BY253+BZ253))/DA253/12,2)*-1</f>
        <v>0</v>
      </c>
      <c r="DD253" s="96">
        <f t="shared" ref="DD253" si="2436">ROUND(((CW253-CD253)/DB253/10),2)*-1</f>
        <v>0</v>
      </c>
      <c r="DE253" s="96">
        <f>DC253+DD253</f>
        <v>0</v>
      </c>
      <c r="DF253" s="93">
        <f>DG253+DN253</f>
        <v>0</v>
      </c>
      <c r="DG253" s="93">
        <f>DI253+DJ253+DK253+DL253+DM253</f>
        <v>0</v>
      </c>
      <c r="DH253" s="94"/>
      <c r="DI253" s="85"/>
      <c r="DJ253" s="85"/>
      <c r="DK253" s="85"/>
      <c r="DL253" s="85"/>
      <c r="DM253" s="85"/>
      <c r="DN253" s="93">
        <f t="shared" ref="DN253:DN254" si="2437">DO253+DP253+DQ253</f>
        <v>0</v>
      </c>
      <c r="DO253" s="85"/>
      <c r="DP253" s="85"/>
      <c r="DQ253" s="85"/>
      <c r="DR253" s="85">
        <f t="shared" ref="DR253:DR254" si="2438">(DJ253+DK253+DL253)-(CQ253+CR253+CS253)</f>
        <v>0</v>
      </c>
      <c r="DS253" s="85">
        <f t="shared" ref="DS253:DS254" si="2439">(DO253+DP253)-(CV253+CW253)</f>
        <v>0</v>
      </c>
      <c r="DT253" s="9"/>
      <c r="DU253" s="9"/>
      <c r="DV253" s="96" t="e">
        <f t="shared" ref="DV253" si="2440">ROUND(((DK253+DL253)-(CR253+CS253))/DT253/12,2)*-1</f>
        <v>#DIV/0!</v>
      </c>
      <c r="DW253" s="96" t="e">
        <f t="shared" ref="DW253" si="2441">ROUND(((DP253-CW253)/DU253/10),2)*-1</f>
        <v>#DIV/0!</v>
      </c>
      <c r="DX253" s="96" t="e">
        <f>DV253+DW253</f>
        <v>#DIV/0!</v>
      </c>
      <c r="DY253" s="80">
        <f>DZ253+EG253</f>
        <v>0</v>
      </c>
      <c r="DZ253" s="80">
        <f>EB253+EC253+ED253+EE253+EF253</f>
        <v>0</v>
      </c>
      <c r="EA253" s="81"/>
      <c r="EB253" s="82"/>
      <c r="EC253" s="82"/>
      <c r="ED253" s="82"/>
      <c r="EE253" s="82"/>
      <c r="EF253" s="82"/>
      <c r="EG253" s="80">
        <f t="shared" ref="EG253:EG254" si="2442">EH253+EI253+EJ253</f>
        <v>0</v>
      </c>
      <c r="EH253" s="82"/>
      <c r="EI253" s="82"/>
      <c r="EJ253" s="82"/>
      <c r="EK253" s="85">
        <f t="shared" ref="EK253:EK254" si="2443">(EC253+ED253+EE253)-(DJ253+DK253+DL253)</f>
        <v>0</v>
      </c>
      <c r="EL253" s="85">
        <f t="shared" ref="EL253:EL254" si="2444">(EH253+EI253)-(DO253+DP253)</f>
        <v>0</v>
      </c>
      <c r="EM253" s="9"/>
      <c r="EN253" s="9"/>
      <c r="EO253" s="96" t="e">
        <f t="shared" ref="EO253" si="2445">ROUND(((ED253+EE253)-(DK253+DL253))/EM253/12,2)*-1</f>
        <v>#DIV/0!</v>
      </c>
      <c r="EP253" s="96" t="e">
        <f t="shared" ref="EP253" si="2446">ROUND(((EI253-DP253)/EN253/10),2)*-1</f>
        <v>#DIV/0!</v>
      </c>
      <c r="EQ253" s="96" t="e">
        <f>EO253+EP253</f>
        <v>#DIV/0!</v>
      </c>
    </row>
    <row r="254" spans="1:147" x14ac:dyDescent="0.25">
      <c r="A254" s="5">
        <v>1475</v>
      </c>
      <c r="B254" s="2">
        <v>600029166</v>
      </c>
      <c r="C254" s="7">
        <v>46748105</v>
      </c>
      <c r="D254" s="8" t="s">
        <v>102</v>
      </c>
      <c r="E254" s="19">
        <v>3133</v>
      </c>
      <c r="F254" s="19" t="s">
        <v>109</v>
      </c>
      <c r="G254" s="19" t="s">
        <v>95</v>
      </c>
      <c r="H254" s="40">
        <f>I254+P254</f>
        <v>0</v>
      </c>
      <c r="I254" s="40">
        <f>K254+L254+M254+N254+O254</f>
        <v>0</v>
      </c>
      <c r="J254" s="5"/>
      <c r="K254" s="9"/>
      <c r="L254" s="9"/>
      <c r="M254" s="9"/>
      <c r="N254" s="9"/>
      <c r="O254" s="9"/>
      <c r="P254" s="40">
        <f>Q254+R254+S254</f>
        <v>0</v>
      </c>
      <c r="Q254" s="9"/>
      <c r="R254" s="9"/>
      <c r="S254" s="9"/>
      <c r="T254" s="68">
        <f>(L254+M254+N254)*-1</f>
        <v>0</v>
      </c>
      <c r="U254" s="68">
        <f>(Q254+R254)*-1</f>
        <v>0</v>
      </c>
      <c r="V254" s="9">
        <f>ROUND(T254*0.65,0)</f>
        <v>0</v>
      </c>
      <c r="W254" s="9">
        <f>ROUND(U254*0.65,0)</f>
        <v>0</v>
      </c>
      <c r="X254" s="45" t="s">
        <v>219</v>
      </c>
      <c r="Y254" s="45" t="s">
        <v>219</v>
      </c>
      <c r="Z254" s="73">
        <f t="shared" si="2415"/>
        <v>0</v>
      </c>
      <c r="AA254" s="73">
        <f t="shared" si="2416"/>
        <v>0</v>
      </c>
      <c r="AB254" s="73">
        <f>Z254+AA254</f>
        <v>0</v>
      </c>
      <c r="AC254" s="73">
        <f t="shared" si="2417"/>
        <v>0</v>
      </c>
      <c r="AD254" s="73">
        <f t="shared" si="2418"/>
        <v>0</v>
      </c>
      <c r="AE254" s="46">
        <f>AC254+AD254</f>
        <v>0</v>
      </c>
      <c r="AF254" s="40">
        <f>AG254+AN254</f>
        <v>0</v>
      </c>
      <c r="AG254" s="40">
        <f>AI254+AJ254+AK254+AL254+AM254</f>
        <v>0</v>
      </c>
      <c r="AH254" s="5"/>
      <c r="AI254" s="9"/>
      <c r="AJ254" s="9"/>
      <c r="AK254" s="9"/>
      <c r="AL254" s="9"/>
      <c r="AM254" s="9"/>
      <c r="AN254" s="40">
        <f>AO254+AP254+AQ254</f>
        <v>0</v>
      </c>
      <c r="AO254" s="9"/>
      <c r="AP254" s="9"/>
      <c r="AQ254" s="9"/>
      <c r="AR254" s="85">
        <f>((AL254+AK254+AJ254)-((V254)*-1))*-1</f>
        <v>0</v>
      </c>
      <c r="AS254" s="85">
        <f>((AO254+AP254)-((W254)*-1))*-1</f>
        <v>0</v>
      </c>
      <c r="AT254" s="45" t="s">
        <v>219</v>
      </c>
      <c r="AU254" s="45" t="s">
        <v>219</v>
      </c>
      <c r="AV254" s="90">
        <v>0</v>
      </c>
      <c r="AW254" s="90">
        <v>0</v>
      </c>
      <c r="AX254" s="90">
        <f>AV254+AW254</f>
        <v>0</v>
      </c>
      <c r="AY254" s="92">
        <f t="shared" si="2421"/>
        <v>0</v>
      </c>
      <c r="AZ254" s="92">
        <f t="shared" si="2422"/>
        <v>0</v>
      </c>
      <c r="BA254" s="93">
        <f>BB254+BI254</f>
        <v>0</v>
      </c>
      <c r="BB254" s="93">
        <f>BD254+BE254+BF254+BG254+BH254</f>
        <v>0</v>
      </c>
      <c r="BC254" s="94"/>
      <c r="BD254" s="85"/>
      <c r="BE254" s="85"/>
      <c r="BF254" s="85"/>
      <c r="BG254" s="85"/>
      <c r="BH254" s="85"/>
      <c r="BI254" s="93">
        <f>BJ254+BK254+BL254</f>
        <v>0</v>
      </c>
      <c r="BJ254" s="85"/>
      <c r="BK254" s="85"/>
      <c r="BL254" s="85"/>
      <c r="BM254" s="85">
        <f t="shared" si="2423"/>
        <v>0</v>
      </c>
      <c r="BN254" s="85">
        <f t="shared" si="2424"/>
        <v>0</v>
      </c>
      <c r="BO254" s="45" t="s">
        <v>219</v>
      </c>
      <c r="BP254" s="45" t="s">
        <v>219</v>
      </c>
      <c r="BQ254" s="90">
        <v>0</v>
      </c>
      <c r="BR254" s="90">
        <v>0</v>
      </c>
      <c r="BS254" s="90">
        <f>BQ254+BR254</f>
        <v>0</v>
      </c>
      <c r="BT254" s="93">
        <f>BU254+CB254</f>
        <v>0</v>
      </c>
      <c r="BU254" s="93">
        <f>BW254+BX254+BY254+BZ254+CA254</f>
        <v>0</v>
      </c>
      <c r="BV254" s="81"/>
      <c r="BW254" s="82"/>
      <c r="BX254" s="82"/>
      <c r="BY254" s="82"/>
      <c r="BZ254" s="82"/>
      <c r="CA254" s="82"/>
      <c r="CB254" s="80">
        <f t="shared" si="2427"/>
        <v>0</v>
      </c>
      <c r="CC254" s="82"/>
      <c r="CD254" s="82"/>
      <c r="CE254" s="82"/>
      <c r="CF254" s="85">
        <f t="shared" si="2428"/>
        <v>0</v>
      </c>
      <c r="CG254" s="85">
        <f t="shared" si="2429"/>
        <v>0</v>
      </c>
      <c r="CH254" s="45" t="s">
        <v>219</v>
      </c>
      <c r="CI254" s="45" t="s">
        <v>219</v>
      </c>
      <c r="CJ254" s="96">
        <v>0</v>
      </c>
      <c r="CK254" s="96">
        <v>0</v>
      </c>
      <c r="CL254" s="96">
        <f>CJ254+CK254</f>
        <v>0</v>
      </c>
      <c r="CM254" s="93">
        <f>CN254+CU254</f>
        <v>0</v>
      </c>
      <c r="CN254" s="93">
        <f>CP254+CQ254+CR254+CS254+CT254</f>
        <v>0</v>
      </c>
      <c r="CO254" s="94"/>
      <c r="CP254" s="85"/>
      <c r="CQ254" s="85"/>
      <c r="CR254" s="85"/>
      <c r="CS254" s="85"/>
      <c r="CT254" s="85"/>
      <c r="CU254" s="93">
        <f t="shared" si="2432"/>
        <v>0</v>
      </c>
      <c r="CV254" s="85"/>
      <c r="CW254" s="85"/>
      <c r="CX254" s="85"/>
      <c r="CY254" s="85">
        <f t="shared" si="2433"/>
        <v>0</v>
      </c>
      <c r="CZ254" s="85">
        <f t="shared" si="2434"/>
        <v>0</v>
      </c>
      <c r="DA254" s="45" t="s">
        <v>219</v>
      </c>
      <c r="DB254" s="45" t="s">
        <v>219</v>
      </c>
      <c r="DC254" s="96">
        <v>0</v>
      </c>
      <c r="DD254" s="96">
        <v>0</v>
      </c>
      <c r="DE254" s="96">
        <f>DC254+DD254</f>
        <v>0</v>
      </c>
      <c r="DF254" s="93">
        <f>DG254+DN254</f>
        <v>0</v>
      </c>
      <c r="DG254" s="93">
        <f>DI254+DJ254+DK254+DL254+DM254</f>
        <v>0</v>
      </c>
      <c r="DH254" s="94"/>
      <c r="DI254" s="85"/>
      <c r="DJ254" s="85"/>
      <c r="DK254" s="85"/>
      <c r="DL254" s="85"/>
      <c r="DM254" s="85"/>
      <c r="DN254" s="93">
        <f t="shared" si="2437"/>
        <v>0</v>
      </c>
      <c r="DO254" s="85"/>
      <c r="DP254" s="85"/>
      <c r="DQ254" s="85"/>
      <c r="DR254" s="85">
        <f t="shared" si="2438"/>
        <v>0</v>
      </c>
      <c r="DS254" s="85">
        <f t="shared" si="2439"/>
        <v>0</v>
      </c>
      <c r="DT254" s="45" t="s">
        <v>219</v>
      </c>
      <c r="DU254" s="45" t="s">
        <v>219</v>
      </c>
      <c r="DV254" s="96">
        <v>0</v>
      </c>
      <c r="DW254" s="96">
        <v>0</v>
      </c>
      <c r="DX254" s="96">
        <f>DV254+DW254</f>
        <v>0</v>
      </c>
      <c r="DY254" s="80">
        <f>DZ254+EG254</f>
        <v>0</v>
      </c>
      <c r="DZ254" s="80">
        <f>EB254+EC254+ED254+EE254+EF254</f>
        <v>0</v>
      </c>
      <c r="EA254" s="81"/>
      <c r="EB254" s="82"/>
      <c r="EC254" s="82"/>
      <c r="ED254" s="82"/>
      <c r="EE254" s="82"/>
      <c r="EF254" s="82"/>
      <c r="EG254" s="80">
        <f t="shared" si="2442"/>
        <v>0</v>
      </c>
      <c r="EH254" s="82"/>
      <c r="EI254" s="82"/>
      <c r="EJ254" s="82"/>
      <c r="EK254" s="85">
        <f t="shared" si="2443"/>
        <v>0</v>
      </c>
      <c r="EL254" s="85">
        <f t="shared" si="2444"/>
        <v>0</v>
      </c>
      <c r="EM254" s="45" t="s">
        <v>219</v>
      </c>
      <c r="EN254" s="45" t="s">
        <v>219</v>
      </c>
      <c r="EO254" s="96">
        <v>0</v>
      </c>
      <c r="EP254" s="96">
        <v>0</v>
      </c>
      <c r="EQ254" s="96">
        <f>EO254+EP254</f>
        <v>0</v>
      </c>
    </row>
    <row r="255" spans="1:147" x14ac:dyDescent="0.25">
      <c r="A255" s="29"/>
      <c r="B255" s="30"/>
      <c r="C255" s="31"/>
      <c r="D255" s="32" t="s">
        <v>192</v>
      </c>
      <c r="E255" s="34"/>
      <c r="F255" s="34"/>
      <c r="G255" s="34"/>
      <c r="H255" s="33">
        <f t="shared" ref="H255:AE255" si="2447">SUBTOTAL(9,H253:H254)</f>
        <v>20000</v>
      </c>
      <c r="I255" s="33">
        <f t="shared" si="2447"/>
        <v>20000</v>
      </c>
      <c r="J255" s="33">
        <f t="shared" si="2447"/>
        <v>0</v>
      </c>
      <c r="K255" s="33">
        <f t="shared" si="2447"/>
        <v>0</v>
      </c>
      <c r="L255" s="33">
        <f t="shared" si="2447"/>
        <v>20000</v>
      </c>
      <c r="M255" s="33">
        <f t="shared" si="2447"/>
        <v>0</v>
      </c>
      <c r="N255" s="33">
        <f t="shared" si="2447"/>
        <v>0</v>
      </c>
      <c r="O255" s="33">
        <f t="shared" si="2447"/>
        <v>0</v>
      </c>
      <c r="P255" s="33">
        <f t="shared" si="2447"/>
        <v>0</v>
      </c>
      <c r="Q255" s="33">
        <f t="shared" si="2447"/>
        <v>0</v>
      </c>
      <c r="R255" s="33">
        <f t="shared" si="2447"/>
        <v>0</v>
      </c>
      <c r="S255" s="33">
        <f t="shared" si="2447"/>
        <v>0</v>
      </c>
      <c r="T255" s="33">
        <f t="shared" si="2447"/>
        <v>-20000</v>
      </c>
      <c r="U255" s="33">
        <f t="shared" si="2447"/>
        <v>0</v>
      </c>
      <c r="V255" s="33">
        <f t="shared" si="2447"/>
        <v>-13000</v>
      </c>
      <c r="W255" s="33">
        <f t="shared" si="2447"/>
        <v>0</v>
      </c>
      <c r="X255" s="33">
        <f t="shared" si="2447"/>
        <v>47393</v>
      </c>
      <c r="Y255" s="33">
        <f t="shared" si="2447"/>
        <v>33657</v>
      </c>
      <c r="Z255" s="47">
        <f t="shared" si="2447"/>
        <v>0</v>
      </c>
      <c r="AA255" s="47">
        <f t="shared" si="2447"/>
        <v>0</v>
      </c>
      <c r="AB255" s="47">
        <f t="shared" si="2447"/>
        <v>0</v>
      </c>
      <c r="AC255" s="47">
        <f t="shared" si="2447"/>
        <v>0</v>
      </c>
      <c r="AD255" s="47">
        <f t="shared" si="2447"/>
        <v>0</v>
      </c>
      <c r="AE255" s="47">
        <f t="shared" si="2447"/>
        <v>0</v>
      </c>
      <c r="AF255" s="33">
        <f t="shared" ref="AF255:AX255" si="2448">SUBTOTAL(9,AF253:AF254)</f>
        <v>0</v>
      </c>
      <c r="AG255" s="33">
        <f t="shared" si="2448"/>
        <v>0</v>
      </c>
      <c r="AH255" s="33">
        <f t="shared" si="2448"/>
        <v>0</v>
      </c>
      <c r="AI255" s="33">
        <f t="shared" si="2448"/>
        <v>0</v>
      </c>
      <c r="AJ255" s="33">
        <f t="shared" si="2448"/>
        <v>0</v>
      </c>
      <c r="AK255" s="33">
        <f t="shared" si="2448"/>
        <v>0</v>
      </c>
      <c r="AL255" s="33">
        <f t="shared" si="2448"/>
        <v>0</v>
      </c>
      <c r="AM255" s="33">
        <f t="shared" si="2448"/>
        <v>0</v>
      </c>
      <c r="AN255" s="33">
        <f t="shared" si="2448"/>
        <v>0</v>
      </c>
      <c r="AO255" s="33">
        <f t="shared" si="2448"/>
        <v>0</v>
      </c>
      <c r="AP255" s="33">
        <f t="shared" si="2448"/>
        <v>0</v>
      </c>
      <c r="AQ255" s="33">
        <f t="shared" si="2448"/>
        <v>0</v>
      </c>
      <c r="AR255" s="33">
        <f t="shared" si="2448"/>
        <v>13000</v>
      </c>
      <c r="AS255" s="33">
        <f t="shared" si="2448"/>
        <v>0</v>
      </c>
      <c r="AT255" s="33">
        <f t="shared" si="2448"/>
        <v>0</v>
      </c>
      <c r="AU255" s="33">
        <f t="shared" si="2448"/>
        <v>0</v>
      </c>
      <c r="AV255" s="47" t="e">
        <f t="shared" si="2448"/>
        <v>#DIV/0!</v>
      </c>
      <c r="AW255" s="47" t="e">
        <f t="shared" si="2448"/>
        <v>#DIV/0!</v>
      </c>
      <c r="AX255" s="47" t="e">
        <f t="shared" si="2448"/>
        <v>#DIV/0!</v>
      </c>
      <c r="AY255"/>
      <c r="AZ255"/>
      <c r="BA255" s="33">
        <f t="shared" ref="BA255:BS255" si="2449">SUBTOTAL(9,BA253:BA254)</f>
        <v>0</v>
      </c>
      <c r="BB255" s="33">
        <f t="shared" si="2449"/>
        <v>0</v>
      </c>
      <c r="BC255" s="33">
        <f t="shared" si="2449"/>
        <v>0</v>
      </c>
      <c r="BD255" s="33">
        <f t="shared" si="2449"/>
        <v>0</v>
      </c>
      <c r="BE255" s="33">
        <f t="shared" si="2449"/>
        <v>0</v>
      </c>
      <c r="BF255" s="33">
        <f t="shared" si="2449"/>
        <v>0</v>
      </c>
      <c r="BG255" s="33">
        <f t="shared" si="2449"/>
        <v>0</v>
      </c>
      <c r="BH255" s="33">
        <f t="shared" si="2449"/>
        <v>0</v>
      </c>
      <c r="BI255" s="33">
        <f t="shared" si="2449"/>
        <v>0</v>
      </c>
      <c r="BJ255" s="33">
        <f t="shared" si="2449"/>
        <v>0</v>
      </c>
      <c r="BK255" s="33">
        <f t="shared" si="2449"/>
        <v>0</v>
      </c>
      <c r="BL255" s="33">
        <f t="shared" si="2449"/>
        <v>0</v>
      </c>
      <c r="BM255" s="33">
        <f t="shared" si="2449"/>
        <v>0</v>
      </c>
      <c r="BN255" s="33">
        <f t="shared" si="2449"/>
        <v>0</v>
      </c>
      <c r="BO255" s="33">
        <f t="shared" si="2449"/>
        <v>0</v>
      </c>
      <c r="BP255" s="33">
        <f t="shared" si="2449"/>
        <v>0</v>
      </c>
      <c r="BQ255" s="47" t="e">
        <f t="shared" si="2449"/>
        <v>#DIV/0!</v>
      </c>
      <c r="BR255" s="47" t="e">
        <f t="shared" si="2449"/>
        <v>#DIV/0!</v>
      </c>
      <c r="BS255" s="47" t="e">
        <f t="shared" si="2449"/>
        <v>#DIV/0!</v>
      </c>
      <c r="BT255" s="33">
        <f t="shared" ref="BT255:CL255" si="2450">SUBTOTAL(9,BT253:BT254)</f>
        <v>0</v>
      </c>
      <c r="BU255" s="33">
        <f t="shared" si="2450"/>
        <v>0</v>
      </c>
      <c r="BV255" s="33">
        <f t="shared" si="2450"/>
        <v>0</v>
      </c>
      <c r="BW255" s="33">
        <f t="shared" si="2450"/>
        <v>0</v>
      </c>
      <c r="BX255" s="33">
        <f t="shared" si="2450"/>
        <v>0</v>
      </c>
      <c r="BY255" s="33">
        <f t="shared" si="2450"/>
        <v>0</v>
      </c>
      <c r="BZ255" s="33">
        <f t="shared" si="2450"/>
        <v>0</v>
      </c>
      <c r="CA255" s="33">
        <f t="shared" si="2450"/>
        <v>0</v>
      </c>
      <c r="CB255" s="33">
        <f t="shared" si="2450"/>
        <v>0</v>
      </c>
      <c r="CC255" s="33">
        <f t="shared" si="2450"/>
        <v>0</v>
      </c>
      <c r="CD255" s="33">
        <f t="shared" si="2450"/>
        <v>0</v>
      </c>
      <c r="CE255" s="33">
        <f t="shared" si="2450"/>
        <v>0</v>
      </c>
      <c r="CF255" s="33">
        <f t="shared" si="2450"/>
        <v>0</v>
      </c>
      <c r="CG255" s="33">
        <f t="shared" si="2450"/>
        <v>0</v>
      </c>
      <c r="CH255" s="33">
        <f t="shared" si="2450"/>
        <v>0</v>
      </c>
      <c r="CI255" s="33">
        <f t="shared" si="2450"/>
        <v>0</v>
      </c>
      <c r="CJ255" s="60" t="e">
        <f t="shared" si="2450"/>
        <v>#DIV/0!</v>
      </c>
      <c r="CK255" s="60" t="e">
        <f t="shared" si="2450"/>
        <v>#DIV/0!</v>
      </c>
      <c r="CL255" s="60" t="e">
        <f t="shared" si="2450"/>
        <v>#DIV/0!</v>
      </c>
      <c r="CM255" s="33">
        <f t="shared" ref="CM255:DE255" si="2451">SUBTOTAL(9,CM253:CM254)</f>
        <v>0</v>
      </c>
      <c r="CN255" s="33">
        <f t="shared" si="2451"/>
        <v>0</v>
      </c>
      <c r="CO255" s="33">
        <f t="shared" si="2451"/>
        <v>0</v>
      </c>
      <c r="CP255" s="33">
        <f t="shared" si="2451"/>
        <v>0</v>
      </c>
      <c r="CQ255" s="33">
        <f t="shared" si="2451"/>
        <v>0</v>
      </c>
      <c r="CR255" s="33">
        <f t="shared" si="2451"/>
        <v>0</v>
      </c>
      <c r="CS255" s="33">
        <f t="shared" si="2451"/>
        <v>0</v>
      </c>
      <c r="CT255" s="33">
        <f t="shared" si="2451"/>
        <v>0</v>
      </c>
      <c r="CU255" s="33">
        <f t="shared" si="2451"/>
        <v>0</v>
      </c>
      <c r="CV255" s="33">
        <f t="shared" si="2451"/>
        <v>0</v>
      </c>
      <c r="CW255" s="33">
        <f t="shared" si="2451"/>
        <v>0</v>
      </c>
      <c r="CX255" s="33">
        <f t="shared" si="2451"/>
        <v>0</v>
      </c>
      <c r="CY255" s="33">
        <f t="shared" si="2451"/>
        <v>0</v>
      </c>
      <c r="CZ255" s="33">
        <f t="shared" si="2451"/>
        <v>0</v>
      </c>
      <c r="DA255" s="33">
        <f t="shared" si="2451"/>
        <v>48360</v>
      </c>
      <c r="DB255" s="33">
        <f t="shared" si="2451"/>
        <v>34344</v>
      </c>
      <c r="DC255" s="60">
        <f t="shared" si="2451"/>
        <v>0</v>
      </c>
      <c r="DD255" s="60">
        <f t="shared" si="2451"/>
        <v>0</v>
      </c>
      <c r="DE255" s="60">
        <f t="shared" si="2451"/>
        <v>0</v>
      </c>
      <c r="DF255" s="33">
        <f t="shared" ref="DF255:DX255" si="2452">SUBTOTAL(9,DF253:DF254)</f>
        <v>0</v>
      </c>
      <c r="DG255" s="33">
        <f t="shared" si="2452"/>
        <v>0</v>
      </c>
      <c r="DH255" s="33">
        <f t="shared" si="2452"/>
        <v>0</v>
      </c>
      <c r="DI255" s="33">
        <f t="shared" si="2452"/>
        <v>0</v>
      </c>
      <c r="DJ255" s="33">
        <f t="shared" si="2452"/>
        <v>0</v>
      </c>
      <c r="DK255" s="33">
        <f t="shared" si="2452"/>
        <v>0</v>
      </c>
      <c r="DL255" s="33">
        <f t="shared" si="2452"/>
        <v>0</v>
      </c>
      <c r="DM255" s="33">
        <f t="shared" si="2452"/>
        <v>0</v>
      </c>
      <c r="DN255" s="33">
        <f t="shared" si="2452"/>
        <v>0</v>
      </c>
      <c r="DO255" s="33">
        <f t="shared" si="2452"/>
        <v>0</v>
      </c>
      <c r="DP255" s="33">
        <f t="shared" si="2452"/>
        <v>0</v>
      </c>
      <c r="DQ255" s="33">
        <f t="shared" si="2452"/>
        <v>0</v>
      </c>
      <c r="DR255" s="33">
        <f t="shared" si="2452"/>
        <v>0</v>
      </c>
      <c r="DS255" s="33">
        <f t="shared" si="2452"/>
        <v>0</v>
      </c>
      <c r="DT255" s="33">
        <f t="shared" si="2452"/>
        <v>0</v>
      </c>
      <c r="DU255" s="33">
        <f t="shared" si="2452"/>
        <v>0</v>
      </c>
      <c r="DV255" s="60" t="e">
        <f t="shared" si="2452"/>
        <v>#DIV/0!</v>
      </c>
      <c r="DW255" s="60" t="e">
        <f t="shared" si="2452"/>
        <v>#DIV/0!</v>
      </c>
      <c r="DX255" s="60" t="e">
        <f t="shared" si="2452"/>
        <v>#DIV/0!</v>
      </c>
      <c r="DY255" s="33">
        <f t="shared" ref="DY255:EQ255" si="2453">SUBTOTAL(9,DY253:DY254)</f>
        <v>0</v>
      </c>
      <c r="DZ255" s="33">
        <f t="shared" si="2453"/>
        <v>0</v>
      </c>
      <c r="EA255" s="33">
        <f t="shared" si="2453"/>
        <v>0</v>
      </c>
      <c r="EB255" s="33">
        <f t="shared" si="2453"/>
        <v>0</v>
      </c>
      <c r="EC255" s="33">
        <f t="shared" si="2453"/>
        <v>0</v>
      </c>
      <c r="ED255" s="33">
        <f t="shared" si="2453"/>
        <v>0</v>
      </c>
      <c r="EE255" s="33">
        <f t="shared" si="2453"/>
        <v>0</v>
      </c>
      <c r="EF255" s="33">
        <f t="shared" si="2453"/>
        <v>0</v>
      </c>
      <c r="EG255" s="33">
        <f t="shared" si="2453"/>
        <v>0</v>
      </c>
      <c r="EH255" s="33">
        <f t="shared" si="2453"/>
        <v>0</v>
      </c>
      <c r="EI255" s="33">
        <f t="shared" si="2453"/>
        <v>0</v>
      </c>
      <c r="EJ255" s="33">
        <f t="shared" si="2453"/>
        <v>0</v>
      </c>
      <c r="EK255" s="33">
        <f t="shared" si="2453"/>
        <v>0</v>
      </c>
      <c r="EL255" s="33">
        <f t="shared" si="2453"/>
        <v>0</v>
      </c>
      <c r="EM255" s="33">
        <f t="shared" si="2453"/>
        <v>0</v>
      </c>
      <c r="EN255" s="33">
        <f t="shared" si="2453"/>
        <v>0</v>
      </c>
      <c r="EO255" s="60" t="e">
        <f t="shared" si="2453"/>
        <v>#DIV/0!</v>
      </c>
      <c r="EP255" s="60" t="e">
        <f t="shared" si="2453"/>
        <v>#DIV/0!</v>
      </c>
      <c r="EQ255" s="60" t="e">
        <f t="shared" si="2453"/>
        <v>#DIV/0!</v>
      </c>
    </row>
    <row r="256" spans="1:147" x14ac:dyDescent="0.25">
      <c r="A256" s="25">
        <v>1476</v>
      </c>
      <c r="B256" s="6">
        <v>600029808</v>
      </c>
      <c r="C256" s="26">
        <v>855006</v>
      </c>
      <c r="D256" s="27" t="s">
        <v>103</v>
      </c>
      <c r="E256" s="6">
        <v>3133</v>
      </c>
      <c r="F256" s="6" t="s">
        <v>64</v>
      </c>
      <c r="G256" s="26" t="s">
        <v>95</v>
      </c>
      <c r="H256" s="40">
        <f>I256+P256</f>
        <v>440000</v>
      </c>
      <c r="I256" s="40">
        <f>K256+L256+M256+N256+O256</f>
        <v>330000</v>
      </c>
      <c r="J256" s="5"/>
      <c r="K256" s="9"/>
      <c r="L256" s="9">
        <v>330000</v>
      </c>
      <c r="M256" s="9"/>
      <c r="N256" s="9"/>
      <c r="O256" s="9"/>
      <c r="P256" s="40">
        <f>Q256+R256+S256</f>
        <v>110000</v>
      </c>
      <c r="Q256" s="9">
        <v>110000</v>
      </c>
      <c r="R256" s="9"/>
      <c r="S256" s="9"/>
      <c r="T256" s="68">
        <f>(L256+M256+N256)*-1</f>
        <v>-330000</v>
      </c>
      <c r="U256" s="68">
        <f>(Q256+R256)*-1</f>
        <v>-110000</v>
      </c>
      <c r="V256" s="9">
        <f t="shared" ref="V256:W258" si="2454">ROUND(T256*0.65,0)</f>
        <v>-214500</v>
      </c>
      <c r="W256" s="9">
        <f t="shared" si="2454"/>
        <v>-71500</v>
      </c>
      <c r="X256" s="9">
        <v>47393</v>
      </c>
      <c r="Y256" s="9">
        <v>33657</v>
      </c>
      <c r="Z256" s="73">
        <f t="shared" ref="Z256:Z258" si="2455">IF(T256=0,0,ROUND((T256+L256)/X256/12,2))</f>
        <v>0</v>
      </c>
      <c r="AA256" s="73">
        <f t="shared" ref="AA256:AA258" si="2456">IF(U256=0,0,ROUND((U256+Q256)/Y256/12,2))</f>
        <v>0</v>
      </c>
      <c r="AB256" s="73">
        <f>Z256+AA256</f>
        <v>0</v>
      </c>
      <c r="AC256" s="73">
        <f t="shared" ref="AC256:AC258" si="2457">ROUND(Z256*0.65,2)</f>
        <v>0</v>
      </c>
      <c r="AD256" s="73">
        <f t="shared" ref="AD256:AD258" si="2458">ROUND(AA256*0.65,2)</f>
        <v>0</v>
      </c>
      <c r="AE256" s="46">
        <f>AC256+AD256</f>
        <v>0</v>
      </c>
      <c r="AF256" s="40">
        <f>AG256+AN256</f>
        <v>0</v>
      </c>
      <c r="AG256" s="40">
        <f>AI256+AJ256+AK256+AL256+AM256</f>
        <v>0</v>
      </c>
      <c r="AH256" s="5"/>
      <c r="AI256" s="9"/>
      <c r="AJ256" s="9"/>
      <c r="AK256" s="9"/>
      <c r="AL256" s="9"/>
      <c r="AM256" s="9"/>
      <c r="AN256" s="40">
        <f>AO256+AP256+AQ256</f>
        <v>0</v>
      </c>
      <c r="AO256" s="9"/>
      <c r="AP256" s="9"/>
      <c r="AQ256" s="9"/>
      <c r="AR256" s="85">
        <f>((AL256+AK256+AJ256)-((V256)*-1))*-1</f>
        <v>214500</v>
      </c>
      <c r="AS256" s="85">
        <f>((AO256+AP256)-((W256)*-1))*-1</f>
        <v>71500</v>
      </c>
      <c r="AT256" s="9"/>
      <c r="AU256" s="9"/>
      <c r="AV256" s="90" t="e">
        <f>ROUND((AY256/AT256/12)+(AC256),2)*-1</f>
        <v>#DIV/0!</v>
      </c>
      <c r="AW256" s="90" t="e">
        <f t="shared" ref="AW256:AW258" si="2459">ROUND((AZ256/AU256/10)+AD256,2)*-1</f>
        <v>#DIV/0!</v>
      </c>
      <c r="AX256" s="90" t="e">
        <f>AV256+AW256</f>
        <v>#DIV/0!</v>
      </c>
      <c r="AY256" s="92">
        <f t="shared" ref="AY256:AY258" si="2460">AK256+AL256</f>
        <v>0</v>
      </c>
      <c r="AZ256" s="92">
        <f t="shared" ref="AZ256:AZ258" si="2461">AP256</f>
        <v>0</v>
      </c>
      <c r="BA256" s="93">
        <f>BB256+BI256</f>
        <v>0</v>
      </c>
      <c r="BB256" s="93">
        <f>BD256+BE256+BF256+BG256+BH256</f>
        <v>0</v>
      </c>
      <c r="BC256" s="94"/>
      <c r="BD256" s="85"/>
      <c r="BE256" s="85"/>
      <c r="BF256" s="85"/>
      <c r="BG256" s="85"/>
      <c r="BH256" s="85"/>
      <c r="BI256" s="93">
        <f>BJ256+BK256+BL256</f>
        <v>0</v>
      </c>
      <c r="BJ256" s="85"/>
      <c r="BK256" s="85"/>
      <c r="BL256" s="85"/>
      <c r="BM256" s="85">
        <f t="shared" ref="BM256:BM258" si="2462">(BE256+BF256+BG256)-(AJ256+AK256+AL256)</f>
        <v>0</v>
      </c>
      <c r="BN256" s="85">
        <f t="shared" ref="BN256:BN258" si="2463">(BJ256+BK256)-(AO256+AP256)</f>
        <v>0</v>
      </c>
      <c r="BO256" s="9"/>
      <c r="BP256" s="9"/>
      <c r="BQ256" s="90" t="e">
        <f t="shared" ref="BQ256" si="2464">ROUND(((BF256+BG256)-(AK256+AL256))/BO256/10,2)*-1</f>
        <v>#DIV/0!</v>
      </c>
      <c r="BR256" s="90" t="e">
        <f t="shared" ref="BR256:BR258" si="2465">ROUND(((BK256-AP256)/BP256/10),2)*-1</f>
        <v>#DIV/0!</v>
      </c>
      <c r="BS256" s="90" t="e">
        <f>BQ256+BR256</f>
        <v>#DIV/0!</v>
      </c>
      <c r="BT256" s="93">
        <f>BU256+CB256</f>
        <v>0</v>
      </c>
      <c r="BU256" s="93">
        <f>BW256+BX256+BY256+BZ256+CA256</f>
        <v>0</v>
      </c>
      <c r="BV256" s="81"/>
      <c r="BW256" s="82"/>
      <c r="BX256" s="82"/>
      <c r="BY256" s="82"/>
      <c r="BZ256" s="82"/>
      <c r="CA256" s="82"/>
      <c r="CB256" s="80">
        <f t="shared" ref="CB256:CB258" si="2466">CC256+CD256+CE256</f>
        <v>0</v>
      </c>
      <c r="CC256" s="82"/>
      <c r="CD256" s="82"/>
      <c r="CE256" s="82"/>
      <c r="CF256" s="85">
        <f t="shared" ref="CF256:CF258" si="2467">(BX256+BY256+BZ256)-(BE256+BF256+BG256)</f>
        <v>0</v>
      </c>
      <c r="CG256" s="85">
        <f t="shared" ref="CG256:CG258" si="2468">(CC256+CD256)-(BJ256+BK256)</f>
        <v>0</v>
      </c>
      <c r="CH256" s="9"/>
      <c r="CI256" s="9"/>
      <c r="CJ256" s="96" t="e">
        <f t="shared" ref="CJ256" si="2469">ROUND(((BY256+BZ256)-(BF256+BG256))/CH256/12,2)*-1</f>
        <v>#DIV/0!</v>
      </c>
      <c r="CK256" s="96" t="e">
        <f t="shared" ref="CK256:CK258" si="2470">ROUND(((CD256-BK256)/CI256/10),2)*-1</f>
        <v>#DIV/0!</v>
      </c>
      <c r="CL256" s="96" t="e">
        <f>CJ256+CK256</f>
        <v>#DIV/0!</v>
      </c>
      <c r="CM256" s="93">
        <f>CN256+CU256</f>
        <v>0</v>
      </c>
      <c r="CN256" s="93">
        <f>CP256+CQ256+CR256+CS256+CT256</f>
        <v>0</v>
      </c>
      <c r="CO256" s="94"/>
      <c r="CP256" s="85"/>
      <c r="CQ256" s="85"/>
      <c r="CR256" s="85"/>
      <c r="CS256" s="85"/>
      <c r="CT256" s="85"/>
      <c r="CU256" s="93">
        <f t="shared" ref="CU256:CU258" si="2471">CV256+CW256+CX256</f>
        <v>0</v>
      </c>
      <c r="CV256" s="85"/>
      <c r="CW256" s="85"/>
      <c r="CX256" s="85"/>
      <c r="CY256" s="85">
        <f t="shared" ref="CY256:CY258" si="2472">(CQ256+CR256+CS256)-(BX256+BY256+BZ256)</f>
        <v>0</v>
      </c>
      <c r="CZ256" s="85">
        <f t="shared" ref="CZ256:CZ258" si="2473">(CV256+CW256)-(CC256+CD256)</f>
        <v>0</v>
      </c>
      <c r="DA256" s="9">
        <v>48360</v>
      </c>
      <c r="DB256" s="9">
        <v>34344</v>
      </c>
      <c r="DC256" s="96">
        <f t="shared" ref="DC256" si="2474">ROUND(((CR256+CS256)-(BY256+BZ256))/DA256/12,2)*-1</f>
        <v>0</v>
      </c>
      <c r="DD256" s="96">
        <f t="shared" ref="DD256" si="2475">ROUND(((CW256-CD256)/DB256/10),2)*-1</f>
        <v>0</v>
      </c>
      <c r="DE256" s="96">
        <f>DC256+DD256</f>
        <v>0</v>
      </c>
      <c r="DF256" s="93">
        <f>DG256+DN256</f>
        <v>0</v>
      </c>
      <c r="DG256" s="93">
        <f>DI256+DJ256+DK256+DL256+DM256</f>
        <v>0</v>
      </c>
      <c r="DH256" s="94"/>
      <c r="DI256" s="85"/>
      <c r="DJ256" s="85"/>
      <c r="DK256" s="85"/>
      <c r="DL256" s="85"/>
      <c r="DM256" s="85"/>
      <c r="DN256" s="93">
        <f t="shared" ref="DN256:DN258" si="2476">DO256+DP256+DQ256</f>
        <v>0</v>
      </c>
      <c r="DO256" s="85"/>
      <c r="DP256" s="85"/>
      <c r="DQ256" s="85"/>
      <c r="DR256" s="85">
        <f t="shared" ref="DR256:DR258" si="2477">(DJ256+DK256+DL256)-(CQ256+CR256+CS256)</f>
        <v>0</v>
      </c>
      <c r="DS256" s="85">
        <f t="shared" ref="DS256:DS258" si="2478">(DO256+DP256)-(CV256+CW256)</f>
        <v>0</v>
      </c>
      <c r="DT256" s="9"/>
      <c r="DU256" s="9"/>
      <c r="DV256" s="96" t="e">
        <f t="shared" ref="DV256" si="2479">ROUND(((DK256+DL256)-(CR256+CS256))/DT256/12,2)*-1</f>
        <v>#DIV/0!</v>
      </c>
      <c r="DW256" s="96" t="e">
        <f t="shared" ref="DW256" si="2480">ROUND(((DP256-CW256)/DU256/10),2)*-1</f>
        <v>#DIV/0!</v>
      </c>
      <c r="DX256" s="96" t="e">
        <f>DV256+DW256</f>
        <v>#DIV/0!</v>
      </c>
      <c r="DY256" s="93">
        <f>DZ256+EG256</f>
        <v>0</v>
      </c>
      <c r="DZ256" s="93">
        <f>EB256+EC256+ED256+EE256+EF256</f>
        <v>0</v>
      </c>
      <c r="EA256" s="94"/>
      <c r="EB256" s="85"/>
      <c r="EC256" s="85"/>
      <c r="ED256" s="85"/>
      <c r="EE256" s="85"/>
      <c r="EF256" s="85"/>
      <c r="EG256" s="93">
        <f t="shared" ref="EG256:EG258" si="2481">EH256+EI256+EJ256</f>
        <v>0</v>
      </c>
      <c r="EH256" s="85"/>
      <c r="EI256" s="85"/>
      <c r="EJ256" s="85"/>
      <c r="EK256" s="85">
        <f t="shared" ref="EK256:EK258" si="2482">(EC256+ED256+EE256)-(DJ256+DK256+DL256)</f>
        <v>0</v>
      </c>
      <c r="EL256" s="85">
        <f t="shared" ref="EL256:EL258" si="2483">(EH256+EI256)-(DO256+DP256)</f>
        <v>0</v>
      </c>
      <c r="EM256" s="9"/>
      <c r="EN256" s="9"/>
      <c r="EO256" s="96" t="e">
        <f t="shared" ref="EO256" si="2484">ROUND(((ED256+EE256)-(DK256+DL256))/EM256/12,2)*-1</f>
        <v>#DIV/0!</v>
      </c>
      <c r="EP256" s="96" t="e">
        <f t="shared" ref="EP256" si="2485">ROUND(((EI256-DP256)/EN256/10),2)*-1</f>
        <v>#DIV/0!</v>
      </c>
      <c r="EQ256" s="96" t="e">
        <f>EO256+EP256</f>
        <v>#DIV/0!</v>
      </c>
    </row>
    <row r="257" spans="1:147" x14ac:dyDescent="0.25">
      <c r="A257" s="5">
        <v>1476</v>
      </c>
      <c r="B257" s="2">
        <v>600029808</v>
      </c>
      <c r="C257" s="7">
        <v>855006</v>
      </c>
      <c r="D257" s="8" t="s">
        <v>103</v>
      </c>
      <c r="E257" s="19">
        <v>3133</v>
      </c>
      <c r="F257" s="19" t="s">
        <v>109</v>
      </c>
      <c r="G257" s="19" t="s">
        <v>95</v>
      </c>
      <c r="H257" s="40">
        <f>I257+P257</f>
        <v>0</v>
      </c>
      <c r="I257" s="40">
        <f>K257+L257+M257+N257+O257</f>
        <v>0</v>
      </c>
      <c r="J257" s="5"/>
      <c r="K257" s="9"/>
      <c r="L257" s="9"/>
      <c r="M257" s="9"/>
      <c r="N257" s="9"/>
      <c r="O257" s="9"/>
      <c r="P257" s="40">
        <f>Q257+R257+S257</f>
        <v>0</v>
      </c>
      <c r="Q257" s="9"/>
      <c r="R257" s="9"/>
      <c r="S257" s="9"/>
      <c r="T257" s="68">
        <f>(L257+M257+N257)*-1</f>
        <v>0</v>
      </c>
      <c r="U257" s="68">
        <f>(Q257+R257)*-1</f>
        <v>0</v>
      </c>
      <c r="V257" s="9">
        <f t="shared" si="2454"/>
        <v>0</v>
      </c>
      <c r="W257" s="9">
        <f t="shared" si="2454"/>
        <v>0</v>
      </c>
      <c r="X257" s="45" t="s">
        <v>219</v>
      </c>
      <c r="Y257" s="45" t="s">
        <v>219</v>
      </c>
      <c r="Z257" s="73">
        <f t="shared" si="2455"/>
        <v>0</v>
      </c>
      <c r="AA257" s="73">
        <f t="shared" si="2456"/>
        <v>0</v>
      </c>
      <c r="AB257" s="73">
        <f>Z257+AA257</f>
        <v>0</v>
      </c>
      <c r="AC257" s="73">
        <f t="shared" si="2457"/>
        <v>0</v>
      </c>
      <c r="AD257" s="73">
        <f t="shared" si="2458"/>
        <v>0</v>
      </c>
      <c r="AE257" s="46">
        <f>AC257+AD257</f>
        <v>0</v>
      </c>
      <c r="AF257" s="40">
        <f>AG257+AN257</f>
        <v>0</v>
      </c>
      <c r="AG257" s="40">
        <f>AI257+AJ257+AK257+AL257+AM257</f>
        <v>0</v>
      </c>
      <c r="AH257" s="5"/>
      <c r="AI257" s="9"/>
      <c r="AJ257" s="9"/>
      <c r="AK257" s="9"/>
      <c r="AL257" s="9"/>
      <c r="AM257" s="9"/>
      <c r="AN257" s="40">
        <f>AO257+AP257+AQ257</f>
        <v>0</v>
      </c>
      <c r="AO257" s="9"/>
      <c r="AP257" s="9"/>
      <c r="AQ257" s="9"/>
      <c r="AR257" s="85">
        <f>((AL257+AK257+AJ257)-((V257)*-1))*-1</f>
        <v>0</v>
      </c>
      <c r="AS257" s="85">
        <f>((AO257+AP257)-((W257)*-1))*-1</f>
        <v>0</v>
      </c>
      <c r="AT257" s="45" t="s">
        <v>219</v>
      </c>
      <c r="AU257" s="45" t="s">
        <v>219</v>
      </c>
      <c r="AV257" s="90">
        <v>0</v>
      </c>
      <c r="AW257" s="90">
        <v>0</v>
      </c>
      <c r="AX257" s="90">
        <f>AV257+AW257</f>
        <v>0</v>
      </c>
      <c r="AY257" s="92">
        <f t="shared" si="2460"/>
        <v>0</v>
      </c>
      <c r="AZ257" s="92">
        <f t="shared" si="2461"/>
        <v>0</v>
      </c>
      <c r="BA257" s="93">
        <f>BB257+BI257</f>
        <v>0</v>
      </c>
      <c r="BB257" s="93">
        <f>BD257+BE257+BF257+BG257+BH257</f>
        <v>0</v>
      </c>
      <c r="BC257" s="94"/>
      <c r="BD257" s="85"/>
      <c r="BE257" s="85"/>
      <c r="BF257" s="85"/>
      <c r="BG257" s="85"/>
      <c r="BH257" s="85"/>
      <c r="BI257" s="93">
        <f>BJ257+BK257+BL257</f>
        <v>0</v>
      </c>
      <c r="BJ257" s="85"/>
      <c r="BK257" s="85"/>
      <c r="BL257" s="85"/>
      <c r="BM257" s="85">
        <f t="shared" si="2462"/>
        <v>0</v>
      </c>
      <c r="BN257" s="85">
        <f t="shared" si="2463"/>
        <v>0</v>
      </c>
      <c r="BO257" s="45" t="s">
        <v>219</v>
      </c>
      <c r="BP257" s="45" t="s">
        <v>219</v>
      </c>
      <c r="BQ257" s="90">
        <v>0</v>
      </c>
      <c r="BR257" s="90">
        <v>0</v>
      </c>
      <c r="BS257" s="90">
        <f>BQ257+BR257</f>
        <v>0</v>
      </c>
      <c r="BT257" s="93">
        <f>BU257+CB257</f>
        <v>0</v>
      </c>
      <c r="BU257" s="93">
        <f>BW257+BX257+BY257+BZ257+CA257</f>
        <v>0</v>
      </c>
      <c r="BV257" s="81"/>
      <c r="BW257" s="82"/>
      <c r="BX257" s="82"/>
      <c r="BY257" s="82"/>
      <c r="BZ257" s="82"/>
      <c r="CA257" s="82"/>
      <c r="CB257" s="80">
        <f t="shared" si="2466"/>
        <v>0</v>
      </c>
      <c r="CC257" s="82"/>
      <c r="CD257" s="82"/>
      <c r="CE257" s="82"/>
      <c r="CF257" s="85">
        <f t="shared" si="2467"/>
        <v>0</v>
      </c>
      <c r="CG257" s="85">
        <f t="shared" si="2468"/>
        <v>0</v>
      </c>
      <c r="CH257" s="45" t="s">
        <v>219</v>
      </c>
      <c r="CI257" s="45" t="s">
        <v>219</v>
      </c>
      <c r="CJ257" s="96">
        <v>0</v>
      </c>
      <c r="CK257" s="96">
        <v>0</v>
      </c>
      <c r="CL257" s="96">
        <f>CJ257+CK257</f>
        <v>0</v>
      </c>
      <c r="CM257" s="93">
        <f>CN257+CU257</f>
        <v>0</v>
      </c>
      <c r="CN257" s="93">
        <f>CP257+CQ257+CR257+CS257+CT257</f>
        <v>0</v>
      </c>
      <c r="CO257" s="94"/>
      <c r="CP257" s="85"/>
      <c r="CQ257" s="85"/>
      <c r="CR257" s="85"/>
      <c r="CS257" s="85"/>
      <c r="CT257" s="85"/>
      <c r="CU257" s="93">
        <f t="shared" si="2471"/>
        <v>0</v>
      </c>
      <c r="CV257" s="85"/>
      <c r="CW257" s="85"/>
      <c r="CX257" s="85"/>
      <c r="CY257" s="85">
        <f t="shared" si="2472"/>
        <v>0</v>
      </c>
      <c r="CZ257" s="85">
        <f t="shared" si="2473"/>
        <v>0</v>
      </c>
      <c r="DA257" s="45" t="s">
        <v>219</v>
      </c>
      <c r="DB257" s="45" t="s">
        <v>219</v>
      </c>
      <c r="DC257" s="96">
        <v>0</v>
      </c>
      <c r="DD257" s="96">
        <v>0</v>
      </c>
      <c r="DE257" s="96">
        <f>DC257+DD257</f>
        <v>0</v>
      </c>
      <c r="DF257" s="93">
        <f>DG257+DN257</f>
        <v>0</v>
      </c>
      <c r="DG257" s="93">
        <f>DI257+DJ257+DK257+DL257+DM257</f>
        <v>0</v>
      </c>
      <c r="DH257" s="94"/>
      <c r="DI257" s="85"/>
      <c r="DJ257" s="85"/>
      <c r="DK257" s="85"/>
      <c r="DL257" s="85"/>
      <c r="DM257" s="85"/>
      <c r="DN257" s="93">
        <f t="shared" si="2476"/>
        <v>0</v>
      </c>
      <c r="DO257" s="85"/>
      <c r="DP257" s="85"/>
      <c r="DQ257" s="85"/>
      <c r="DR257" s="85">
        <f t="shared" si="2477"/>
        <v>0</v>
      </c>
      <c r="DS257" s="85">
        <f t="shared" si="2478"/>
        <v>0</v>
      </c>
      <c r="DT257" s="45" t="s">
        <v>219</v>
      </c>
      <c r="DU257" s="45" t="s">
        <v>219</v>
      </c>
      <c r="DV257" s="96">
        <v>0</v>
      </c>
      <c r="DW257" s="96">
        <v>0</v>
      </c>
      <c r="DX257" s="96">
        <f>DV257+DW257</f>
        <v>0</v>
      </c>
      <c r="DY257" s="93">
        <f>DZ257+EG257</f>
        <v>0</v>
      </c>
      <c r="DZ257" s="93">
        <f>EB257+EC257+ED257+EE257+EF257</f>
        <v>0</v>
      </c>
      <c r="EA257" s="94"/>
      <c r="EB257" s="85"/>
      <c r="EC257" s="85"/>
      <c r="ED257" s="85"/>
      <c r="EE257" s="85"/>
      <c r="EF257" s="85"/>
      <c r="EG257" s="93">
        <f t="shared" si="2481"/>
        <v>0</v>
      </c>
      <c r="EH257" s="85"/>
      <c r="EI257" s="85"/>
      <c r="EJ257" s="85"/>
      <c r="EK257" s="85">
        <f t="shared" si="2482"/>
        <v>0</v>
      </c>
      <c r="EL257" s="85">
        <f t="shared" si="2483"/>
        <v>0</v>
      </c>
      <c r="EM257" s="45" t="s">
        <v>219</v>
      </c>
      <c r="EN257" s="45" t="s">
        <v>219</v>
      </c>
      <c r="EO257" s="96">
        <v>0</v>
      </c>
      <c r="EP257" s="96">
        <v>0</v>
      </c>
      <c r="EQ257" s="96">
        <f>EO257+EP257</f>
        <v>0</v>
      </c>
    </row>
    <row r="258" spans="1:147" x14ac:dyDescent="0.25">
      <c r="A258" s="5">
        <v>1476</v>
      </c>
      <c r="B258" s="2">
        <v>600029808</v>
      </c>
      <c r="C258" s="7">
        <v>855006</v>
      </c>
      <c r="D258" s="8" t="s">
        <v>103</v>
      </c>
      <c r="E258" s="2">
        <v>3141</v>
      </c>
      <c r="F258" s="2" t="s">
        <v>20</v>
      </c>
      <c r="G258" s="7" t="s">
        <v>95</v>
      </c>
      <c r="H258" s="40">
        <f>I258+P258</f>
        <v>0</v>
      </c>
      <c r="I258" s="40">
        <f>K258+L258+M258+N258+O258</f>
        <v>0</v>
      </c>
      <c r="J258" s="5"/>
      <c r="K258" s="9"/>
      <c r="L258" s="9"/>
      <c r="M258" s="9"/>
      <c r="N258" s="9"/>
      <c r="O258" s="9"/>
      <c r="P258" s="40">
        <f>Q258+R258+S258</f>
        <v>0</v>
      </c>
      <c r="Q258" s="9"/>
      <c r="R258" s="9"/>
      <c r="S258" s="9"/>
      <c r="T258" s="68">
        <f>(L258+M258+N258)*-1</f>
        <v>0</v>
      </c>
      <c r="U258" s="68">
        <f>(Q258+R258)*-1</f>
        <v>0</v>
      </c>
      <c r="V258" s="9">
        <f t="shared" si="2454"/>
        <v>0</v>
      </c>
      <c r="W258" s="9">
        <f t="shared" si="2454"/>
        <v>0</v>
      </c>
      <c r="X258" s="45" t="s">
        <v>219</v>
      </c>
      <c r="Y258" s="9">
        <v>25931</v>
      </c>
      <c r="Z258" s="73">
        <f t="shared" si="2455"/>
        <v>0</v>
      </c>
      <c r="AA258" s="73">
        <f t="shared" si="2456"/>
        <v>0</v>
      </c>
      <c r="AB258" s="73">
        <f>Z258+AA258</f>
        <v>0</v>
      </c>
      <c r="AC258" s="73">
        <f t="shared" si="2457"/>
        <v>0</v>
      </c>
      <c r="AD258" s="73">
        <f t="shared" si="2458"/>
        <v>0</v>
      </c>
      <c r="AE258" s="46">
        <f>AC258+AD258</f>
        <v>0</v>
      </c>
      <c r="AF258" s="40">
        <f>AG258+AN258</f>
        <v>0</v>
      </c>
      <c r="AG258" s="40">
        <f>AI258+AJ258+AK258+AL258+AM258</f>
        <v>0</v>
      </c>
      <c r="AH258" s="5"/>
      <c r="AI258" s="9"/>
      <c r="AJ258" s="9"/>
      <c r="AK258" s="9"/>
      <c r="AL258" s="9"/>
      <c r="AM258" s="9"/>
      <c r="AN258" s="40">
        <f>AO258+AP258+AQ258</f>
        <v>0</v>
      </c>
      <c r="AO258" s="9"/>
      <c r="AP258" s="9"/>
      <c r="AQ258" s="9"/>
      <c r="AR258" s="85">
        <f>((AL258+AK258+AJ258)-((V258)*-1))*-1</f>
        <v>0</v>
      </c>
      <c r="AS258" s="85">
        <f>((AO258+AP258)-((W258)*-1))*-1</f>
        <v>0</v>
      </c>
      <c r="AT258" s="45" t="s">
        <v>219</v>
      </c>
      <c r="AU258" s="9"/>
      <c r="AV258" s="90">
        <v>0</v>
      </c>
      <c r="AW258" s="90" t="e">
        <f t="shared" si="2459"/>
        <v>#DIV/0!</v>
      </c>
      <c r="AX258" s="90" t="e">
        <f>AV258+AW258</f>
        <v>#DIV/0!</v>
      </c>
      <c r="AY258" s="92">
        <f t="shared" si="2460"/>
        <v>0</v>
      </c>
      <c r="AZ258" s="92">
        <f t="shared" si="2461"/>
        <v>0</v>
      </c>
      <c r="BA258" s="93">
        <f>BB258+BI258</f>
        <v>0</v>
      </c>
      <c r="BB258" s="93">
        <f>BD258+BE258+BF258+BG258+BH258</f>
        <v>0</v>
      </c>
      <c r="BC258" s="94"/>
      <c r="BD258" s="85"/>
      <c r="BE258" s="85"/>
      <c r="BF258" s="85"/>
      <c r="BG258" s="85"/>
      <c r="BH258" s="85"/>
      <c r="BI258" s="93">
        <f>BJ258+BK258+BL258</f>
        <v>0</v>
      </c>
      <c r="BJ258" s="85"/>
      <c r="BK258" s="85"/>
      <c r="BL258" s="85"/>
      <c r="BM258" s="85">
        <f t="shared" si="2462"/>
        <v>0</v>
      </c>
      <c r="BN258" s="85">
        <f t="shared" si="2463"/>
        <v>0</v>
      </c>
      <c r="BO258" s="45" t="s">
        <v>219</v>
      </c>
      <c r="BP258" s="9"/>
      <c r="BQ258" s="90">
        <v>0</v>
      </c>
      <c r="BR258" s="90" t="e">
        <f t="shared" si="2465"/>
        <v>#DIV/0!</v>
      </c>
      <c r="BS258" s="90" t="e">
        <f>BQ258+BR258</f>
        <v>#DIV/0!</v>
      </c>
      <c r="BT258" s="93">
        <f>BU258+CB258</f>
        <v>0</v>
      </c>
      <c r="BU258" s="93">
        <f>BW258+BX258+BY258+BZ258+CA258</f>
        <v>0</v>
      </c>
      <c r="BV258" s="81"/>
      <c r="BW258" s="82"/>
      <c r="BX258" s="82"/>
      <c r="BY258" s="82"/>
      <c r="BZ258" s="82"/>
      <c r="CA258" s="82"/>
      <c r="CB258" s="80">
        <f t="shared" si="2466"/>
        <v>0</v>
      </c>
      <c r="CC258" s="82"/>
      <c r="CD258" s="82"/>
      <c r="CE258" s="82"/>
      <c r="CF258" s="85">
        <f t="shared" si="2467"/>
        <v>0</v>
      </c>
      <c r="CG258" s="85">
        <f t="shared" si="2468"/>
        <v>0</v>
      </c>
      <c r="CH258" s="45" t="s">
        <v>219</v>
      </c>
      <c r="CI258" s="9"/>
      <c r="CJ258" s="96">
        <v>0</v>
      </c>
      <c r="CK258" s="96" t="e">
        <f t="shared" si="2470"/>
        <v>#DIV/0!</v>
      </c>
      <c r="CL258" s="96" t="e">
        <f>CJ258+CK258</f>
        <v>#DIV/0!</v>
      </c>
      <c r="CM258" s="93">
        <f>CN258+CU258</f>
        <v>0</v>
      </c>
      <c r="CN258" s="93">
        <f>CP258+CQ258+CR258+CS258+CT258</f>
        <v>0</v>
      </c>
      <c r="CO258" s="94"/>
      <c r="CP258" s="85"/>
      <c r="CQ258" s="85"/>
      <c r="CR258" s="85"/>
      <c r="CS258" s="85"/>
      <c r="CT258" s="85"/>
      <c r="CU258" s="93">
        <f t="shared" si="2471"/>
        <v>0</v>
      </c>
      <c r="CV258" s="85"/>
      <c r="CW258" s="85"/>
      <c r="CX258" s="85"/>
      <c r="CY258" s="85">
        <f t="shared" si="2472"/>
        <v>0</v>
      </c>
      <c r="CZ258" s="85">
        <f t="shared" si="2473"/>
        <v>0</v>
      </c>
      <c r="DA258" s="45" t="s">
        <v>219</v>
      </c>
      <c r="DB258" s="9">
        <v>26460</v>
      </c>
      <c r="DC258" s="96">
        <v>0</v>
      </c>
      <c r="DD258" s="96">
        <f t="shared" ref="DD258" si="2486">ROUND(((CW258-CD258)/DB258/10),2)*-1</f>
        <v>0</v>
      </c>
      <c r="DE258" s="96">
        <f>DC258+DD258</f>
        <v>0</v>
      </c>
      <c r="DF258" s="93">
        <f>DG258+DN258</f>
        <v>0</v>
      </c>
      <c r="DG258" s="93">
        <f>DI258+DJ258+DK258+DL258+DM258</f>
        <v>0</v>
      </c>
      <c r="DH258" s="94"/>
      <c r="DI258" s="85"/>
      <c r="DJ258" s="85"/>
      <c r="DK258" s="85"/>
      <c r="DL258" s="85"/>
      <c r="DM258" s="85"/>
      <c r="DN258" s="93">
        <f t="shared" si="2476"/>
        <v>0</v>
      </c>
      <c r="DO258" s="85"/>
      <c r="DP258" s="85"/>
      <c r="DQ258" s="85"/>
      <c r="DR258" s="85">
        <f t="shared" si="2477"/>
        <v>0</v>
      </c>
      <c r="DS258" s="85">
        <f t="shared" si="2478"/>
        <v>0</v>
      </c>
      <c r="DT258" s="45" t="s">
        <v>219</v>
      </c>
      <c r="DU258" s="9"/>
      <c r="DV258" s="96">
        <v>0</v>
      </c>
      <c r="DW258" s="96" t="e">
        <f t="shared" ref="DW258" si="2487">ROUND(((DP258-CW258)/DU258/10),2)*-1</f>
        <v>#DIV/0!</v>
      </c>
      <c r="DX258" s="96" t="e">
        <f>DV258+DW258</f>
        <v>#DIV/0!</v>
      </c>
      <c r="DY258" s="93">
        <f>DZ258+EG258</f>
        <v>0</v>
      </c>
      <c r="DZ258" s="93">
        <f>EB258+EC258+ED258+EE258+EF258</f>
        <v>0</v>
      </c>
      <c r="EA258" s="94"/>
      <c r="EB258" s="85"/>
      <c r="EC258" s="85"/>
      <c r="ED258" s="85"/>
      <c r="EE258" s="85"/>
      <c r="EF258" s="85"/>
      <c r="EG258" s="93">
        <f t="shared" si="2481"/>
        <v>0</v>
      </c>
      <c r="EH258" s="85"/>
      <c r="EI258" s="85"/>
      <c r="EJ258" s="85"/>
      <c r="EK258" s="85">
        <f t="shared" si="2482"/>
        <v>0</v>
      </c>
      <c r="EL258" s="85">
        <f t="shared" si="2483"/>
        <v>0</v>
      </c>
      <c r="EM258" s="45" t="s">
        <v>219</v>
      </c>
      <c r="EN258" s="9"/>
      <c r="EO258" s="96">
        <v>0</v>
      </c>
      <c r="EP258" s="96" t="e">
        <f t="shared" ref="EP258" si="2488">ROUND(((EI258-DP258)/EN258/10),2)*-1</f>
        <v>#DIV/0!</v>
      </c>
      <c r="EQ258" s="96" t="e">
        <f>EO258+EP258</f>
        <v>#DIV/0!</v>
      </c>
    </row>
    <row r="259" spans="1:147" x14ac:dyDescent="0.25">
      <c r="A259" s="29"/>
      <c r="B259" s="30"/>
      <c r="C259" s="31"/>
      <c r="D259" s="32" t="s">
        <v>193</v>
      </c>
      <c r="E259" s="30"/>
      <c r="F259" s="30"/>
      <c r="G259" s="31"/>
      <c r="H259" s="33">
        <f t="shared" ref="H259:AE259" si="2489">SUBTOTAL(9,H256:H258)</f>
        <v>440000</v>
      </c>
      <c r="I259" s="33">
        <f t="shared" si="2489"/>
        <v>330000</v>
      </c>
      <c r="J259" s="33">
        <f t="shared" si="2489"/>
        <v>0</v>
      </c>
      <c r="K259" s="33">
        <f t="shared" si="2489"/>
        <v>0</v>
      </c>
      <c r="L259" s="33">
        <f t="shared" si="2489"/>
        <v>330000</v>
      </c>
      <c r="M259" s="33">
        <f t="shared" si="2489"/>
        <v>0</v>
      </c>
      <c r="N259" s="33">
        <f t="shared" si="2489"/>
        <v>0</v>
      </c>
      <c r="O259" s="33">
        <f t="shared" si="2489"/>
        <v>0</v>
      </c>
      <c r="P259" s="33">
        <f t="shared" si="2489"/>
        <v>110000</v>
      </c>
      <c r="Q259" s="33">
        <f t="shared" si="2489"/>
        <v>110000</v>
      </c>
      <c r="R259" s="33">
        <f t="shared" si="2489"/>
        <v>0</v>
      </c>
      <c r="S259" s="33">
        <f t="shared" si="2489"/>
        <v>0</v>
      </c>
      <c r="T259" s="33">
        <f t="shared" si="2489"/>
        <v>-330000</v>
      </c>
      <c r="U259" s="33">
        <f t="shared" si="2489"/>
        <v>-110000</v>
      </c>
      <c r="V259" s="33">
        <f t="shared" si="2489"/>
        <v>-214500</v>
      </c>
      <c r="W259" s="33">
        <f t="shared" si="2489"/>
        <v>-71500</v>
      </c>
      <c r="X259" s="33">
        <f t="shared" si="2489"/>
        <v>47393</v>
      </c>
      <c r="Y259" s="33">
        <f t="shared" si="2489"/>
        <v>59588</v>
      </c>
      <c r="Z259" s="47">
        <f t="shared" si="2489"/>
        <v>0</v>
      </c>
      <c r="AA259" s="47">
        <f t="shared" si="2489"/>
        <v>0</v>
      </c>
      <c r="AB259" s="47">
        <f t="shared" si="2489"/>
        <v>0</v>
      </c>
      <c r="AC259" s="47">
        <f t="shared" si="2489"/>
        <v>0</v>
      </c>
      <c r="AD259" s="47">
        <f t="shared" si="2489"/>
        <v>0</v>
      </c>
      <c r="AE259" s="47">
        <f t="shared" si="2489"/>
        <v>0</v>
      </c>
      <c r="AF259" s="33">
        <f t="shared" ref="AF259:AX259" si="2490">SUBTOTAL(9,AF256:AF258)</f>
        <v>0</v>
      </c>
      <c r="AG259" s="33">
        <f t="shared" si="2490"/>
        <v>0</v>
      </c>
      <c r="AH259" s="33">
        <f t="shared" si="2490"/>
        <v>0</v>
      </c>
      <c r="AI259" s="33">
        <f t="shared" si="2490"/>
        <v>0</v>
      </c>
      <c r="AJ259" s="33">
        <f t="shared" si="2490"/>
        <v>0</v>
      </c>
      <c r="AK259" s="33">
        <f t="shared" si="2490"/>
        <v>0</v>
      </c>
      <c r="AL259" s="33">
        <f t="shared" si="2490"/>
        <v>0</v>
      </c>
      <c r="AM259" s="33">
        <f t="shared" si="2490"/>
        <v>0</v>
      </c>
      <c r="AN259" s="33">
        <f t="shared" si="2490"/>
        <v>0</v>
      </c>
      <c r="AO259" s="33">
        <f t="shared" si="2490"/>
        <v>0</v>
      </c>
      <c r="AP259" s="33">
        <f t="shared" si="2490"/>
        <v>0</v>
      </c>
      <c r="AQ259" s="33">
        <f t="shared" si="2490"/>
        <v>0</v>
      </c>
      <c r="AR259" s="33">
        <f t="shared" si="2490"/>
        <v>214500</v>
      </c>
      <c r="AS259" s="33">
        <f t="shared" si="2490"/>
        <v>71500</v>
      </c>
      <c r="AT259" s="33">
        <f t="shared" si="2490"/>
        <v>0</v>
      </c>
      <c r="AU259" s="33">
        <f t="shared" si="2490"/>
        <v>0</v>
      </c>
      <c r="AV259" s="47" t="e">
        <f t="shared" si="2490"/>
        <v>#DIV/0!</v>
      </c>
      <c r="AW259" s="47" t="e">
        <f t="shared" si="2490"/>
        <v>#DIV/0!</v>
      </c>
      <c r="AX259" s="47" t="e">
        <f t="shared" si="2490"/>
        <v>#DIV/0!</v>
      </c>
      <c r="AY259"/>
      <c r="AZ259"/>
      <c r="BA259" s="33">
        <f t="shared" ref="BA259:BS259" si="2491">SUBTOTAL(9,BA256:BA258)</f>
        <v>0</v>
      </c>
      <c r="BB259" s="33">
        <f t="shared" si="2491"/>
        <v>0</v>
      </c>
      <c r="BC259" s="33">
        <f t="shared" si="2491"/>
        <v>0</v>
      </c>
      <c r="BD259" s="33">
        <f t="shared" si="2491"/>
        <v>0</v>
      </c>
      <c r="BE259" s="33">
        <f t="shared" si="2491"/>
        <v>0</v>
      </c>
      <c r="BF259" s="33">
        <f t="shared" si="2491"/>
        <v>0</v>
      </c>
      <c r="BG259" s="33">
        <f t="shared" si="2491"/>
        <v>0</v>
      </c>
      <c r="BH259" s="33">
        <f t="shared" si="2491"/>
        <v>0</v>
      </c>
      <c r="BI259" s="33">
        <f t="shared" si="2491"/>
        <v>0</v>
      </c>
      <c r="BJ259" s="33">
        <f t="shared" si="2491"/>
        <v>0</v>
      </c>
      <c r="BK259" s="33">
        <f t="shared" si="2491"/>
        <v>0</v>
      </c>
      <c r="BL259" s="33">
        <f t="shared" si="2491"/>
        <v>0</v>
      </c>
      <c r="BM259" s="33">
        <f t="shared" si="2491"/>
        <v>0</v>
      </c>
      <c r="BN259" s="33">
        <f t="shared" si="2491"/>
        <v>0</v>
      </c>
      <c r="BO259" s="33">
        <f t="shared" si="2491"/>
        <v>0</v>
      </c>
      <c r="BP259" s="33">
        <f t="shared" si="2491"/>
        <v>0</v>
      </c>
      <c r="BQ259" s="47" t="e">
        <f t="shared" si="2491"/>
        <v>#DIV/0!</v>
      </c>
      <c r="BR259" s="47" t="e">
        <f t="shared" si="2491"/>
        <v>#DIV/0!</v>
      </c>
      <c r="BS259" s="47" t="e">
        <f t="shared" si="2491"/>
        <v>#DIV/0!</v>
      </c>
      <c r="BT259" s="33">
        <f t="shared" ref="BT259:CL259" si="2492">SUBTOTAL(9,BT256:BT258)</f>
        <v>0</v>
      </c>
      <c r="BU259" s="33">
        <f t="shared" si="2492"/>
        <v>0</v>
      </c>
      <c r="BV259" s="33">
        <f t="shared" si="2492"/>
        <v>0</v>
      </c>
      <c r="BW259" s="33">
        <f t="shared" si="2492"/>
        <v>0</v>
      </c>
      <c r="BX259" s="33">
        <f t="shared" si="2492"/>
        <v>0</v>
      </c>
      <c r="BY259" s="33">
        <f t="shared" si="2492"/>
        <v>0</v>
      </c>
      <c r="BZ259" s="33">
        <f t="shared" si="2492"/>
        <v>0</v>
      </c>
      <c r="CA259" s="33">
        <f t="shared" si="2492"/>
        <v>0</v>
      </c>
      <c r="CB259" s="33">
        <f t="shared" si="2492"/>
        <v>0</v>
      </c>
      <c r="CC259" s="33">
        <f t="shared" si="2492"/>
        <v>0</v>
      </c>
      <c r="CD259" s="33">
        <f t="shared" si="2492"/>
        <v>0</v>
      </c>
      <c r="CE259" s="33">
        <f t="shared" si="2492"/>
        <v>0</v>
      </c>
      <c r="CF259" s="33">
        <f t="shared" si="2492"/>
        <v>0</v>
      </c>
      <c r="CG259" s="33">
        <f t="shared" si="2492"/>
        <v>0</v>
      </c>
      <c r="CH259" s="33">
        <f t="shared" si="2492"/>
        <v>0</v>
      </c>
      <c r="CI259" s="33">
        <f t="shared" si="2492"/>
        <v>0</v>
      </c>
      <c r="CJ259" s="60" t="e">
        <f t="shared" si="2492"/>
        <v>#DIV/0!</v>
      </c>
      <c r="CK259" s="60" t="e">
        <f t="shared" si="2492"/>
        <v>#DIV/0!</v>
      </c>
      <c r="CL259" s="60" t="e">
        <f t="shared" si="2492"/>
        <v>#DIV/0!</v>
      </c>
      <c r="CM259" s="33">
        <f t="shared" ref="CM259:DE259" si="2493">SUBTOTAL(9,CM256:CM258)</f>
        <v>0</v>
      </c>
      <c r="CN259" s="33">
        <f t="shared" si="2493"/>
        <v>0</v>
      </c>
      <c r="CO259" s="33">
        <f t="shared" si="2493"/>
        <v>0</v>
      </c>
      <c r="CP259" s="33">
        <f t="shared" si="2493"/>
        <v>0</v>
      </c>
      <c r="CQ259" s="33">
        <f t="shared" si="2493"/>
        <v>0</v>
      </c>
      <c r="CR259" s="33">
        <f t="shared" si="2493"/>
        <v>0</v>
      </c>
      <c r="CS259" s="33">
        <f t="shared" si="2493"/>
        <v>0</v>
      </c>
      <c r="CT259" s="33">
        <f t="shared" si="2493"/>
        <v>0</v>
      </c>
      <c r="CU259" s="33">
        <f t="shared" si="2493"/>
        <v>0</v>
      </c>
      <c r="CV259" s="33">
        <f t="shared" si="2493"/>
        <v>0</v>
      </c>
      <c r="CW259" s="33">
        <f t="shared" si="2493"/>
        <v>0</v>
      </c>
      <c r="CX259" s="33">
        <f t="shared" si="2493"/>
        <v>0</v>
      </c>
      <c r="CY259" s="33">
        <f t="shared" si="2493"/>
        <v>0</v>
      </c>
      <c r="CZ259" s="33">
        <f t="shared" si="2493"/>
        <v>0</v>
      </c>
      <c r="DA259" s="33">
        <f t="shared" si="2493"/>
        <v>48360</v>
      </c>
      <c r="DB259" s="33">
        <f t="shared" si="2493"/>
        <v>60804</v>
      </c>
      <c r="DC259" s="60">
        <f t="shared" si="2493"/>
        <v>0</v>
      </c>
      <c r="DD259" s="60">
        <f t="shared" si="2493"/>
        <v>0</v>
      </c>
      <c r="DE259" s="60">
        <f t="shared" si="2493"/>
        <v>0</v>
      </c>
      <c r="DF259" s="33">
        <f t="shared" ref="DF259:DX259" si="2494">SUBTOTAL(9,DF256:DF258)</f>
        <v>0</v>
      </c>
      <c r="DG259" s="33">
        <f t="shared" si="2494"/>
        <v>0</v>
      </c>
      <c r="DH259" s="33">
        <f t="shared" si="2494"/>
        <v>0</v>
      </c>
      <c r="DI259" s="33">
        <f t="shared" si="2494"/>
        <v>0</v>
      </c>
      <c r="DJ259" s="33">
        <f t="shared" si="2494"/>
        <v>0</v>
      </c>
      <c r="DK259" s="33">
        <f t="shared" si="2494"/>
        <v>0</v>
      </c>
      <c r="DL259" s="33">
        <f t="shared" si="2494"/>
        <v>0</v>
      </c>
      <c r="DM259" s="33">
        <f t="shared" si="2494"/>
        <v>0</v>
      </c>
      <c r="DN259" s="33">
        <f t="shared" si="2494"/>
        <v>0</v>
      </c>
      <c r="DO259" s="33">
        <f t="shared" si="2494"/>
        <v>0</v>
      </c>
      <c r="DP259" s="33">
        <f t="shared" si="2494"/>
        <v>0</v>
      </c>
      <c r="DQ259" s="33">
        <f t="shared" si="2494"/>
        <v>0</v>
      </c>
      <c r="DR259" s="33">
        <f t="shared" si="2494"/>
        <v>0</v>
      </c>
      <c r="DS259" s="33">
        <f t="shared" si="2494"/>
        <v>0</v>
      </c>
      <c r="DT259" s="33">
        <f t="shared" si="2494"/>
        <v>0</v>
      </c>
      <c r="DU259" s="33">
        <f t="shared" si="2494"/>
        <v>0</v>
      </c>
      <c r="DV259" s="60" t="e">
        <f t="shared" si="2494"/>
        <v>#DIV/0!</v>
      </c>
      <c r="DW259" s="60" t="e">
        <f t="shared" si="2494"/>
        <v>#DIV/0!</v>
      </c>
      <c r="DX259" s="60" t="e">
        <f t="shared" si="2494"/>
        <v>#DIV/0!</v>
      </c>
      <c r="DY259" s="33">
        <f t="shared" ref="DY259:EQ259" si="2495">SUBTOTAL(9,DY256:DY258)</f>
        <v>0</v>
      </c>
      <c r="DZ259" s="33">
        <f t="shared" si="2495"/>
        <v>0</v>
      </c>
      <c r="EA259" s="33">
        <f t="shared" si="2495"/>
        <v>0</v>
      </c>
      <c r="EB259" s="33">
        <f t="shared" si="2495"/>
        <v>0</v>
      </c>
      <c r="EC259" s="33">
        <f t="shared" si="2495"/>
        <v>0</v>
      </c>
      <c r="ED259" s="33">
        <f t="shared" si="2495"/>
        <v>0</v>
      </c>
      <c r="EE259" s="33">
        <f t="shared" si="2495"/>
        <v>0</v>
      </c>
      <c r="EF259" s="33">
        <f t="shared" si="2495"/>
        <v>0</v>
      </c>
      <c r="EG259" s="33">
        <f t="shared" si="2495"/>
        <v>0</v>
      </c>
      <c r="EH259" s="33">
        <f t="shared" si="2495"/>
        <v>0</v>
      </c>
      <c r="EI259" s="33">
        <f t="shared" si="2495"/>
        <v>0</v>
      </c>
      <c r="EJ259" s="33">
        <f t="shared" si="2495"/>
        <v>0</v>
      </c>
      <c r="EK259" s="33">
        <f t="shared" si="2495"/>
        <v>0</v>
      </c>
      <c r="EL259" s="33">
        <f t="shared" si="2495"/>
        <v>0</v>
      </c>
      <c r="EM259" s="33">
        <f t="shared" si="2495"/>
        <v>0</v>
      </c>
      <c r="EN259" s="33">
        <f t="shared" si="2495"/>
        <v>0</v>
      </c>
      <c r="EO259" s="60" t="e">
        <f t="shared" si="2495"/>
        <v>#DIV/0!</v>
      </c>
      <c r="EP259" s="60" t="e">
        <f t="shared" si="2495"/>
        <v>#DIV/0!</v>
      </c>
      <c r="EQ259" s="60" t="e">
        <f t="shared" si="2495"/>
        <v>#DIV/0!</v>
      </c>
    </row>
    <row r="260" spans="1:147" x14ac:dyDescent="0.25">
      <c r="A260" s="25">
        <v>1491</v>
      </c>
      <c r="B260" s="6">
        <v>600033392</v>
      </c>
      <c r="C260" s="26">
        <v>70948801</v>
      </c>
      <c r="D260" s="27" t="s">
        <v>104</v>
      </c>
      <c r="E260" s="6">
        <v>3146</v>
      </c>
      <c r="F260" s="6" t="s">
        <v>65</v>
      </c>
      <c r="G260" s="26" t="s">
        <v>95</v>
      </c>
      <c r="H260" s="40">
        <f>I260+P260</f>
        <v>0</v>
      </c>
      <c r="I260" s="40">
        <f>K260+L260+M260+N260+O260</f>
        <v>0</v>
      </c>
      <c r="J260" s="5"/>
      <c r="K260" s="9"/>
      <c r="L260" s="9"/>
      <c r="M260" s="9"/>
      <c r="N260" s="9"/>
      <c r="O260" s="9"/>
      <c r="P260" s="40">
        <f>Q260+R260+S260</f>
        <v>0</v>
      </c>
      <c r="Q260" s="9"/>
      <c r="R260" s="9"/>
      <c r="S260" s="9"/>
      <c r="T260" s="68">
        <f>(L260+M260+N260)*-1</f>
        <v>0</v>
      </c>
      <c r="U260" s="68">
        <f>(Q260+R260)*-1</f>
        <v>0</v>
      </c>
      <c r="V260" s="9">
        <f>ROUND(T260*0.65,0)</f>
        <v>0</v>
      </c>
      <c r="W260" s="9">
        <f>ROUND(U260*0.65,0)</f>
        <v>0</v>
      </c>
      <c r="X260" s="9">
        <v>50858</v>
      </c>
      <c r="Y260" s="9">
        <v>33975</v>
      </c>
      <c r="Z260" s="73">
        <f t="shared" ref="Z260:Z261" si="2496">IF(T260=0,0,ROUND((T260+L260)/X260/12,2))</f>
        <v>0</v>
      </c>
      <c r="AA260" s="73">
        <f t="shared" ref="AA260:AA261" si="2497">IF(U260=0,0,ROUND((U260+Q260)/Y260/12,2))</f>
        <v>0</v>
      </c>
      <c r="AB260" s="73">
        <f>Z260+AA260</f>
        <v>0</v>
      </c>
      <c r="AC260" s="73">
        <f t="shared" ref="AC260:AC261" si="2498">ROUND(Z260*0.65,2)</f>
        <v>0</v>
      </c>
      <c r="AD260" s="73">
        <f t="shared" ref="AD260:AD261" si="2499">ROUND(AA260*0.65,2)</f>
        <v>0</v>
      </c>
      <c r="AE260" s="46">
        <f>AC260+AD260</f>
        <v>0</v>
      </c>
      <c r="AF260" s="40">
        <f>AG260+AN260</f>
        <v>0</v>
      </c>
      <c r="AG260" s="40">
        <f>AI260+AJ260+AK260+AL260+AM260</f>
        <v>0</v>
      </c>
      <c r="AH260" s="5"/>
      <c r="AI260" s="9"/>
      <c r="AJ260" s="9"/>
      <c r="AK260" s="9"/>
      <c r="AL260" s="9"/>
      <c r="AM260" s="9"/>
      <c r="AN260" s="40">
        <f>AO260+AP260+AQ260</f>
        <v>0</v>
      </c>
      <c r="AO260" s="9"/>
      <c r="AP260" s="9"/>
      <c r="AQ260" s="9"/>
      <c r="AR260" s="85">
        <f>((AL260+AK260+AJ260)-((V260)*-1))*-1</f>
        <v>0</v>
      </c>
      <c r="AS260" s="85">
        <f>((AO260+AP260)-((W260)*-1))*-1</f>
        <v>0</v>
      </c>
      <c r="AT260" s="9"/>
      <c r="AU260" s="9"/>
      <c r="AV260" s="90" t="e">
        <f t="shared" ref="AV260" si="2500">ROUND((AY260/AT260/10)+(AC260),2)*-1</f>
        <v>#DIV/0!</v>
      </c>
      <c r="AW260" s="90" t="e">
        <f t="shared" ref="AW260" si="2501">ROUND((AZ260/AU260/10)+AD260,2)*-1</f>
        <v>#DIV/0!</v>
      </c>
      <c r="AX260" s="90" t="e">
        <f>AV260+AW260</f>
        <v>#DIV/0!</v>
      </c>
      <c r="AY260" s="92">
        <f t="shared" ref="AY260:AY261" si="2502">AK260+AL260</f>
        <v>0</v>
      </c>
      <c r="AZ260" s="92">
        <f t="shared" ref="AZ260:AZ261" si="2503">AP260</f>
        <v>0</v>
      </c>
      <c r="BA260" s="93">
        <f>BB260+BI260</f>
        <v>0</v>
      </c>
      <c r="BB260" s="93">
        <f>BD260+BE260+BF260+BG260+BH260</f>
        <v>0</v>
      </c>
      <c r="BC260" s="94"/>
      <c r="BD260" s="85"/>
      <c r="BE260" s="85"/>
      <c r="BF260" s="85"/>
      <c r="BG260" s="85"/>
      <c r="BH260" s="85"/>
      <c r="BI260" s="93">
        <f>BJ260+BK260+BL260</f>
        <v>0</v>
      </c>
      <c r="BJ260" s="85"/>
      <c r="BK260" s="85"/>
      <c r="BL260" s="85"/>
      <c r="BM260" s="85">
        <f t="shared" ref="BM260:BM261" si="2504">(BE260+BF260+BG260)-(AJ260+AK260+AL260)</f>
        <v>0</v>
      </c>
      <c r="BN260" s="85">
        <f t="shared" ref="BN260:BN261" si="2505">(BJ260+BK260)-(AO260+AP260)</f>
        <v>0</v>
      </c>
      <c r="BO260" s="9"/>
      <c r="BP260" s="9"/>
      <c r="BQ260" s="90" t="e">
        <f t="shared" ref="BQ260" si="2506">ROUND(((BF260+BG260)-(AK260+AL260))/BO260/10,2)*-1</f>
        <v>#DIV/0!</v>
      </c>
      <c r="BR260" s="90" t="e">
        <f t="shared" ref="BR260" si="2507">ROUND(((BK260-AP260)/BP260/10),2)*-1</f>
        <v>#DIV/0!</v>
      </c>
      <c r="BS260" s="90" t="e">
        <f>BQ260+BR260</f>
        <v>#DIV/0!</v>
      </c>
      <c r="BT260" s="93">
        <f>BU260+CB260</f>
        <v>0</v>
      </c>
      <c r="BU260" s="93">
        <f>BW260+BX260+BY260+BZ260+CA260</f>
        <v>0</v>
      </c>
      <c r="BV260" s="94"/>
      <c r="BW260" s="85"/>
      <c r="BX260" s="85"/>
      <c r="BY260" s="85"/>
      <c r="BZ260" s="85"/>
      <c r="CA260" s="85"/>
      <c r="CB260" s="93">
        <f>CC260+CD260+CE260</f>
        <v>0</v>
      </c>
      <c r="CC260" s="85"/>
      <c r="CD260" s="85"/>
      <c r="CE260" s="85"/>
      <c r="CF260" s="85">
        <f t="shared" ref="CF260:CF261" si="2508">(BX260+BY260+BZ260)-(BE260+BF260+BG260)</f>
        <v>0</v>
      </c>
      <c r="CG260" s="85">
        <f t="shared" ref="CG260:CG261" si="2509">(CC260+CD260)-(BJ260+BK260)</f>
        <v>0</v>
      </c>
      <c r="CH260" s="9"/>
      <c r="CI260" s="9"/>
      <c r="CJ260" s="96" t="e">
        <f t="shared" ref="CJ260" si="2510">ROUND(((BY260+BZ260)-(BF260+BG260))/CH260/10,2)*-1</f>
        <v>#DIV/0!</v>
      </c>
      <c r="CK260" s="96" t="e">
        <f t="shared" ref="CK260" si="2511">ROUND(((CD260-BK260)/CI260/10),2)*-1</f>
        <v>#DIV/0!</v>
      </c>
      <c r="CL260" s="96" t="e">
        <f>CJ260+CK260</f>
        <v>#DIV/0!</v>
      </c>
      <c r="CM260" s="93">
        <f>CN260+CU260</f>
        <v>0</v>
      </c>
      <c r="CN260" s="93">
        <f>CP260+CQ260+CR260+CS260+CT260</f>
        <v>0</v>
      </c>
      <c r="CO260" s="94"/>
      <c r="CP260" s="85"/>
      <c r="CQ260" s="85"/>
      <c r="CR260" s="85"/>
      <c r="CS260" s="85"/>
      <c r="CT260" s="85"/>
      <c r="CU260" s="93">
        <f>CV260+CW260+CX260</f>
        <v>0</v>
      </c>
      <c r="CV260" s="85"/>
      <c r="CW260" s="85"/>
      <c r="CX260" s="85"/>
      <c r="CY260" s="85">
        <f t="shared" ref="CY260:CY261" si="2512">(CQ260+CR260+CS260)-(BX260+BY260+BZ260)</f>
        <v>0</v>
      </c>
      <c r="CZ260" s="85">
        <f t="shared" ref="CZ260:CZ261" si="2513">(CV260+CW260)-(CC260+CD260)</f>
        <v>0</v>
      </c>
      <c r="DA260" s="9">
        <v>51896</v>
      </c>
      <c r="DB260" s="9">
        <v>34668</v>
      </c>
      <c r="DC260" s="96">
        <f t="shared" ref="DC260" si="2514">ROUND(((CR260+CS260)-(BY260+BZ260))/DA260/10,2)*-1</f>
        <v>0</v>
      </c>
      <c r="DD260" s="96">
        <f t="shared" ref="DD260" si="2515">ROUND(((CW260-CD260)/DB260/10),2)*-1</f>
        <v>0</v>
      </c>
      <c r="DE260" s="96">
        <f>DC260+DD260</f>
        <v>0</v>
      </c>
      <c r="DF260" s="93">
        <f>DG260+DN260</f>
        <v>0</v>
      </c>
      <c r="DG260" s="93">
        <f>DI260+DJ260+DK260+DL260+DM260</f>
        <v>0</v>
      </c>
      <c r="DH260" s="94"/>
      <c r="DI260" s="85"/>
      <c r="DJ260" s="85"/>
      <c r="DK260" s="85"/>
      <c r="DL260" s="85"/>
      <c r="DM260" s="85"/>
      <c r="DN260" s="93">
        <f>DO260+DP260+DQ260</f>
        <v>0</v>
      </c>
      <c r="DO260" s="85"/>
      <c r="DP260" s="85"/>
      <c r="DQ260" s="85"/>
      <c r="DR260" s="85">
        <f t="shared" ref="DR260:DR261" si="2516">(DJ260+DK260+DL260)-(CQ260+CR260+CS260)</f>
        <v>0</v>
      </c>
      <c r="DS260" s="85">
        <f t="shared" ref="DS260:DS261" si="2517">(DO260+DP260)-(CV260+CW260)</f>
        <v>0</v>
      </c>
      <c r="DT260" s="9"/>
      <c r="DU260" s="9"/>
      <c r="DV260" s="96" t="e">
        <f t="shared" ref="DV260" si="2518">ROUND(((DK260+DL260)-(CR260+CS260))/DT260/10,2)*-1</f>
        <v>#DIV/0!</v>
      </c>
      <c r="DW260" s="96" t="e">
        <f t="shared" ref="DW260" si="2519">ROUND(((DP260-CW260)/DU260/10),2)*-1</f>
        <v>#DIV/0!</v>
      </c>
      <c r="DX260" s="96" t="e">
        <f>DV260+DW260</f>
        <v>#DIV/0!</v>
      </c>
      <c r="DY260" s="93">
        <f>DZ260+EG260</f>
        <v>0</v>
      </c>
      <c r="DZ260" s="93">
        <f>EB260+EC260+ED260+EE260+EF260</f>
        <v>0</v>
      </c>
      <c r="EA260" s="94"/>
      <c r="EB260" s="85"/>
      <c r="EC260" s="85"/>
      <c r="ED260" s="85"/>
      <c r="EE260" s="85"/>
      <c r="EF260" s="85"/>
      <c r="EG260" s="93">
        <f>EH260+EI260+EJ260</f>
        <v>0</v>
      </c>
      <c r="EH260" s="85"/>
      <c r="EI260" s="85"/>
      <c r="EJ260" s="85"/>
      <c r="EK260" s="85">
        <f t="shared" ref="EK260:EK261" si="2520">(EC260+ED260+EE260)-(DJ260+DK260+DL260)</f>
        <v>0</v>
      </c>
      <c r="EL260" s="85">
        <f t="shared" ref="EL260:EL261" si="2521">(EH260+EI260)-(DO260+DP260)</f>
        <v>0</v>
      </c>
      <c r="EM260" s="9"/>
      <c r="EN260" s="9"/>
      <c r="EO260" s="96" t="e">
        <f t="shared" ref="EO260" si="2522">ROUND(((ED260+EE260)-(DK260+DL260))/EM260/10,2)*-1</f>
        <v>#DIV/0!</v>
      </c>
      <c r="EP260" s="96" t="e">
        <f t="shared" ref="EP260" si="2523">ROUND(((EI260-DP260)/EN260/10),2)*-1</f>
        <v>#DIV/0!</v>
      </c>
      <c r="EQ260" s="96" t="e">
        <f>EO260+EP260</f>
        <v>#DIV/0!</v>
      </c>
    </row>
    <row r="261" spans="1:147" x14ac:dyDescent="0.25">
      <c r="A261" s="5">
        <v>1491</v>
      </c>
      <c r="B261" s="2">
        <v>600033392</v>
      </c>
      <c r="C261" s="7">
        <v>70948801</v>
      </c>
      <c r="D261" s="8" t="s">
        <v>104</v>
      </c>
      <c r="E261" s="19">
        <v>3146</v>
      </c>
      <c r="F261" s="19" t="s">
        <v>109</v>
      </c>
      <c r="G261" s="19" t="s">
        <v>95</v>
      </c>
      <c r="H261" s="40">
        <f>I261+P261</f>
        <v>0</v>
      </c>
      <c r="I261" s="40">
        <f>K261+L261+M261+N261+O261</f>
        <v>0</v>
      </c>
      <c r="J261" s="5"/>
      <c r="K261" s="9"/>
      <c r="L261" s="9"/>
      <c r="M261" s="9"/>
      <c r="N261" s="9"/>
      <c r="O261" s="9"/>
      <c r="P261" s="40">
        <f>Q261+R261+S261</f>
        <v>0</v>
      </c>
      <c r="Q261" s="9"/>
      <c r="R261" s="9"/>
      <c r="S261" s="9"/>
      <c r="T261" s="68">
        <f>(L261+M261+N261)*-1</f>
        <v>0</v>
      </c>
      <c r="U261" s="68">
        <f>(Q261+R261)*-1</f>
        <v>0</v>
      </c>
      <c r="V261" s="9">
        <f>ROUND(T261*0.65,0)</f>
        <v>0</v>
      </c>
      <c r="W261" s="9">
        <f>ROUND(U261*0.65,0)</f>
        <v>0</v>
      </c>
      <c r="X261" s="45" t="s">
        <v>219</v>
      </c>
      <c r="Y261" s="45" t="s">
        <v>219</v>
      </c>
      <c r="Z261" s="73">
        <f t="shared" si="2496"/>
        <v>0</v>
      </c>
      <c r="AA261" s="73">
        <f t="shared" si="2497"/>
        <v>0</v>
      </c>
      <c r="AB261" s="73">
        <f>Z261+AA261</f>
        <v>0</v>
      </c>
      <c r="AC261" s="73">
        <f t="shared" si="2498"/>
        <v>0</v>
      </c>
      <c r="AD261" s="73">
        <f t="shared" si="2499"/>
        <v>0</v>
      </c>
      <c r="AE261" s="46">
        <f>AC261+AD261</f>
        <v>0</v>
      </c>
      <c r="AF261" s="40">
        <f>AG261+AN261</f>
        <v>0</v>
      </c>
      <c r="AG261" s="40">
        <f>AI261+AJ261+AK261+AL261+AM261</f>
        <v>0</v>
      </c>
      <c r="AH261" s="5"/>
      <c r="AI261" s="9"/>
      <c r="AJ261" s="9"/>
      <c r="AK261" s="9"/>
      <c r="AL261" s="9"/>
      <c r="AM261" s="9"/>
      <c r="AN261" s="40">
        <f>AO261+AP261+AQ261</f>
        <v>0</v>
      </c>
      <c r="AO261" s="9"/>
      <c r="AP261" s="9"/>
      <c r="AQ261" s="9"/>
      <c r="AR261" s="85">
        <f>((AL261+AK261+AJ261)-((V261)*-1))*-1</f>
        <v>0</v>
      </c>
      <c r="AS261" s="85">
        <f>((AO261+AP261)-((W261)*-1))*-1</f>
        <v>0</v>
      </c>
      <c r="AT261" s="45" t="s">
        <v>219</v>
      </c>
      <c r="AU261" s="45" t="s">
        <v>219</v>
      </c>
      <c r="AV261" s="90">
        <v>0</v>
      </c>
      <c r="AW261" s="90">
        <v>0</v>
      </c>
      <c r="AX261" s="90">
        <f>AV261+AW261</f>
        <v>0</v>
      </c>
      <c r="AY261" s="92">
        <f t="shared" si="2502"/>
        <v>0</v>
      </c>
      <c r="AZ261" s="92">
        <f t="shared" si="2503"/>
        <v>0</v>
      </c>
      <c r="BA261" s="93">
        <f>BB261+BI261</f>
        <v>0</v>
      </c>
      <c r="BB261" s="93">
        <f>BD261+BE261+BF261+BG261+BH261</f>
        <v>0</v>
      </c>
      <c r="BC261" s="94"/>
      <c r="BD261" s="85"/>
      <c r="BE261" s="85"/>
      <c r="BF261" s="85"/>
      <c r="BG261" s="85"/>
      <c r="BH261" s="85"/>
      <c r="BI261" s="93">
        <f>BJ261+BK261+BL261</f>
        <v>0</v>
      </c>
      <c r="BJ261" s="85"/>
      <c r="BK261" s="85"/>
      <c r="BL261" s="85"/>
      <c r="BM261" s="85">
        <f t="shared" si="2504"/>
        <v>0</v>
      </c>
      <c r="BN261" s="85">
        <f t="shared" si="2505"/>
        <v>0</v>
      </c>
      <c r="BO261" s="45" t="s">
        <v>219</v>
      </c>
      <c r="BP261" s="45" t="s">
        <v>219</v>
      </c>
      <c r="BQ261" s="90">
        <v>0</v>
      </c>
      <c r="BR261" s="90">
        <v>0</v>
      </c>
      <c r="BS261" s="90">
        <f>BQ261+BR261</f>
        <v>0</v>
      </c>
      <c r="BT261" s="93">
        <f>BU261+CB261</f>
        <v>0</v>
      </c>
      <c r="BU261" s="93">
        <f>BW261+BX261+BY261+BZ261+CA261</f>
        <v>0</v>
      </c>
      <c r="BV261" s="94"/>
      <c r="BW261" s="85"/>
      <c r="BX261" s="85"/>
      <c r="BY261" s="85"/>
      <c r="BZ261" s="85"/>
      <c r="CA261" s="85"/>
      <c r="CB261" s="93">
        <f>CC261+CD261+CE261</f>
        <v>0</v>
      </c>
      <c r="CC261" s="85"/>
      <c r="CD261" s="85"/>
      <c r="CE261" s="85"/>
      <c r="CF261" s="85">
        <f t="shared" si="2508"/>
        <v>0</v>
      </c>
      <c r="CG261" s="85">
        <f t="shared" si="2509"/>
        <v>0</v>
      </c>
      <c r="CH261" s="45" t="s">
        <v>219</v>
      </c>
      <c r="CI261" s="45" t="s">
        <v>219</v>
      </c>
      <c r="CJ261" s="96">
        <v>0</v>
      </c>
      <c r="CK261" s="96">
        <v>0</v>
      </c>
      <c r="CL261" s="96">
        <f>CJ261+CK261</f>
        <v>0</v>
      </c>
      <c r="CM261" s="93">
        <f>CN261+CU261</f>
        <v>0</v>
      </c>
      <c r="CN261" s="93">
        <f>CP261+CQ261+CR261+CS261+CT261</f>
        <v>0</v>
      </c>
      <c r="CO261" s="94"/>
      <c r="CP261" s="85"/>
      <c r="CQ261" s="85"/>
      <c r="CR261" s="85"/>
      <c r="CS261" s="85"/>
      <c r="CT261" s="85"/>
      <c r="CU261" s="93">
        <f>CV261+CW261+CX261</f>
        <v>0</v>
      </c>
      <c r="CV261" s="85"/>
      <c r="CW261" s="85"/>
      <c r="CX261" s="85"/>
      <c r="CY261" s="85">
        <f t="shared" si="2512"/>
        <v>0</v>
      </c>
      <c r="CZ261" s="85">
        <f t="shared" si="2513"/>
        <v>0</v>
      </c>
      <c r="DA261" s="45" t="s">
        <v>219</v>
      </c>
      <c r="DB261" s="45" t="s">
        <v>219</v>
      </c>
      <c r="DC261" s="96">
        <v>0</v>
      </c>
      <c r="DD261" s="96">
        <v>0</v>
      </c>
      <c r="DE261" s="96">
        <f>DC261+DD261</f>
        <v>0</v>
      </c>
      <c r="DF261" s="93">
        <f>DG261+DN261</f>
        <v>0</v>
      </c>
      <c r="DG261" s="93">
        <f>DI261+DJ261+DK261+DL261+DM261</f>
        <v>0</v>
      </c>
      <c r="DH261" s="94"/>
      <c r="DI261" s="85"/>
      <c r="DJ261" s="85"/>
      <c r="DK261" s="85"/>
      <c r="DL261" s="85"/>
      <c r="DM261" s="85"/>
      <c r="DN261" s="93">
        <f>DO261+DP261+DQ261</f>
        <v>0</v>
      </c>
      <c r="DO261" s="85"/>
      <c r="DP261" s="85"/>
      <c r="DQ261" s="85"/>
      <c r="DR261" s="85">
        <f t="shared" si="2516"/>
        <v>0</v>
      </c>
      <c r="DS261" s="85">
        <f t="shared" si="2517"/>
        <v>0</v>
      </c>
      <c r="DT261" s="45" t="s">
        <v>219</v>
      </c>
      <c r="DU261" s="45" t="s">
        <v>219</v>
      </c>
      <c r="DV261" s="96">
        <v>0</v>
      </c>
      <c r="DW261" s="96">
        <v>0</v>
      </c>
      <c r="DX261" s="96">
        <f>DV261+DW261</f>
        <v>0</v>
      </c>
      <c r="DY261" s="93">
        <f>DZ261+EG261</f>
        <v>0</v>
      </c>
      <c r="DZ261" s="93">
        <f>EB261+EC261+ED261+EE261+EF261</f>
        <v>0</v>
      </c>
      <c r="EA261" s="94"/>
      <c r="EB261" s="85"/>
      <c r="EC261" s="85"/>
      <c r="ED261" s="85"/>
      <c r="EE261" s="85"/>
      <c r="EF261" s="85"/>
      <c r="EG261" s="93">
        <f>EH261+EI261+EJ261</f>
        <v>0</v>
      </c>
      <c r="EH261" s="85"/>
      <c r="EI261" s="85"/>
      <c r="EJ261" s="85"/>
      <c r="EK261" s="85">
        <f t="shared" si="2520"/>
        <v>0</v>
      </c>
      <c r="EL261" s="85">
        <f t="shared" si="2521"/>
        <v>0</v>
      </c>
      <c r="EM261" s="45" t="s">
        <v>219</v>
      </c>
      <c r="EN261" s="45" t="s">
        <v>219</v>
      </c>
      <c r="EO261" s="96">
        <v>0</v>
      </c>
      <c r="EP261" s="96">
        <v>0</v>
      </c>
      <c r="EQ261" s="96">
        <f>EO261+EP261</f>
        <v>0</v>
      </c>
    </row>
    <row r="262" spans="1:147" x14ac:dyDescent="0.25">
      <c r="A262" s="29"/>
      <c r="B262" s="30"/>
      <c r="C262" s="31"/>
      <c r="D262" s="32" t="s">
        <v>194</v>
      </c>
      <c r="E262" s="34"/>
      <c r="F262" s="34"/>
      <c r="G262" s="34"/>
      <c r="H262" s="33">
        <f t="shared" ref="H262:AE262" si="2524">SUBTOTAL(9,H260:H261)</f>
        <v>0</v>
      </c>
      <c r="I262" s="33">
        <f t="shared" si="2524"/>
        <v>0</v>
      </c>
      <c r="J262" s="33">
        <f t="shared" si="2524"/>
        <v>0</v>
      </c>
      <c r="K262" s="33">
        <f t="shared" si="2524"/>
        <v>0</v>
      </c>
      <c r="L262" s="33">
        <f t="shared" si="2524"/>
        <v>0</v>
      </c>
      <c r="M262" s="33">
        <f t="shared" si="2524"/>
        <v>0</v>
      </c>
      <c r="N262" s="33">
        <f t="shared" si="2524"/>
        <v>0</v>
      </c>
      <c r="O262" s="33">
        <f t="shared" si="2524"/>
        <v>0</v>
      </c>
      <c r="P262" s="33">
        <f t="shared" si="2524"/>
        <v>0</v>
      </c>
      <c r="Q262" s="33">
        <f t="shared" si="2524"/>
        <v>0</v>
      </c>
      <c r="R262" s="33">
        <f t="shared" si="2524"/>
        <v>0</v>
      </c>
      <c r="S262" s="33">
        <f t="shared" si="2524"/>
        <v>0</v>
      </c>
      <c r="T262" s="33">
        <f t="shared" si="2524"/>
        <v>0</v>
      </c>
      <c r="U262" s="33">
        <f t="shared" si="2524"/>
        <v>0</v>
      </c>
      <c r="V262" s="33">
        <f t="shared" si="2524"/>
        <v>0</v>
      </c>
      <c r="W262" s="33">
        <f t="shared" si="2524"/>
        <v>0</v>
      </c>
      <c r="X262" s="33">
        <f t="shared" si="2524"/>
        <v>50858</v>
      </c>
      <c r="Y262" s="33">
        <f t="shared" si="2524"/>
        <v>33975</v>
      </c>
      <c r="Z262" s="47">
        <f t="shared" si="2524"/>
        <v>0</v>
      </c>
      <c r="AA262" s="47">
        <f t="shared" si="2524"/>
        <v>0</v>
      </c>
      <c r="AB262" s="47">
        <f t="shared" si="2524"/>
        <v>0</v>
      </c>
      <c r="AC262" s="47">
        <f t="shared" si="2524"/>
        <v>0</v>
      </c>
      <c r="AD262" s="47">
        <f t="shared" si="2524"/>
        <v>0</v>
      </c>
      <c r="AE262" s="47">
        <f t="shared" si="2524"/>
        <v>0</v>
      </c>
      <c r="AF262" s="33">
        <f t="shared" ref="AF262:AX262" si="2525">SUBTOTAL(9,AF260:AF261)</f>
        <v>0</v>
      </c>
      <c r="AG262" s="33">
        <f t="shared" si="2525"/>
        <v>0</v>
      </c>
      <c r="AH262" s="33">
        <f t="shared" si="2525"/>
        <v>0</v>
      </c>
      <c r="AI262" s="33">
        <f t="shared" si="2525"/>
        <v>0</v>
      </c>
      <c r="AJ262" s="33">
        <f t="shared" si="2525"/>
        <v>0</v>
      </c>
      <c r="AK262" s="33">
        <f t="shared" si="2525"/>
        <v>0</v>
      </c>
      <c r="AL262" s="33">
        <f t="shared" si="2525"/>
        <v>0</v>
      </c>
      <c r="AM262" s="33">
        <f t="shared" si="2525"/>
        <v>0</v>
      </c>
      <c r="AN262" s="33">
        <f t="shared" si="2525"/>
        <v>0</v>
      </c>
      <c r="AO262" s="33">
        <f t="shared" si="2525"/>
        <v>0</v>
      </c>
      <c r="AP262" s="33">
        <f t="shared" si="2525"/>
        <v>0</v>
      </c>
      <c r="AQ262" s="33">
        <f t="shared" si="2525"/>
        <v>0</v>
      </c>
      <c r="AR262" s="33">
        <f t="shared" si="2525"/>
        <v>0</v>
      </c>
      <c r="AS262" s="33">
        <f t="shared" si="2525"/>
        <v>0</v>
      </c>
      <c r="AT262" s="33">
        <f t="shared" si="2525"/>
        <v>0</v>
      </c>
      <c r="AU262" s="33">
        <f t="shared" si="2525"/>
        <v>0</v>
      </c>
      <c r="AV262" s="47" t="e">
        <f t="shared" si="2525"/>
        <v>#DIV/0!</v>
      </c>
      <c r="AW262" s="47" t="e">
        <f t="shared" si="2525"/>
        <v>#DIV/0!</v>
      </c>
      <c r="AX262" s="47" t="e">
        <f t="shared" si="2525"/>
        <v>#DIV/0!</v>
      </c>
      <c r="AY262"/>
      <c r="AZ262"/>
      <c r="BA262" s="33">
        <f t="shared" ref="BA262:BS262" si="2526">SUBTOTAL(9,BA260:BA261)</f>
        <v>0</v>
      </c>
      <c r="BB262" s="33">
        <f t="shared" si="2526"/>
        <v>0</v>
      </c>
      <c r="BC262" s="33">
        <f t="shared" si="2526"/>
        <v>0</v>
      </c>
      <c r="BD262" s="33">
        <f t="shared" si="2526"/>
        <v>0</v>
      </c>
      <c r="BE262" s="33">
        <f t="shared" si="2526"/>
        <v>0</v>
      </c>
      <c r="BF262" s="33">
        <f t="shared" si="2526"/>
        <v>0</v>
      </c>
      <c r="BG262" s="33">
        <f t="shared" si="2526"/>
        <v>0</v>
      </c>
      <c r="BH262" s="33">
        <f t="shared" si="2526"/>
        <v>0</v>
      </c>
      <c r="BI262" s="33">
        <f t="shared" si="2526"/>
        <v>0</v>
      </c>
      <c r="BJ262" s="33">
        <f t="shared" si="2526"/>
        <v>0</v>
      </c>
      <c r="BK262" s="33">
        <f t="shared" si="2526"/>
        <v>0</v>
      </c>
      <c r="BL262" s="33">
        <f t="shared" si="2526"/>
        <v>0</v>
      </c>
      <c r="BM262" s="33">
        <f t="shared" si="2526"/>
        <v>0</v>
      </c>
      <c r="BN262" s="33">
        <f t="shared" si="2526"/>
        <v>0</v>
      </c>
      <c r="BO262" s="33">
        <f t="shared" si="2526"/>
        <v>0</v>
      </c>
      <c r="BP262" s="33">
        <f t="shared" si="2526"/>
        <v>0</v>
      </c>
      <c r="BQ262" s="47" t="e">
        <f t="shared" si="2526"/>
        <v>#DIV/0!</v>
      </c>
      <c r="BR262" s="47" t="e">
        <f t="shared" si="2526"/>
        <v>#DIV/0!</v>
      </c>
      <c r="BS262" s="47" t="e">
        <f t="shared" si="2526"/>
        <v>#DIV/0!</v>
      </c>
      <c r="BT262" s="33">
        <f t="shared" ref="BT262:CL262" si="2527">SUBTOTAL(9,BT260:BT261)</f>
        <v>0</v>
      </c>
      <c r="BU262" s="33">
        <f t="shared" si="2527"/>
        <v>0</v>
      </c>
      <c r="BV262" s="33">
        <f t="shared" si="2527"/>
        <v>0</v>
      </c>
      <c r="BW262" s="33">
        <f t="shared" si="2527"/>
        <v>0</v>
      </c>
      <c r="BX262" s="33">
        <f t="shared" si="2527"/>
        <v>0</v>
      </c>
      <c r="BY262" s="33">
        <f t="shared" si="2527"/>
        <v>0</v>
      </c>
      <c r="BZ262" s="33">
        <f t="shared" si="2527"/>
        <v>0</v>
      </c>
      <c r="CA262" s="33">
        <f t="shared" si="2527"/>
        <v>0</v>
      </c>
      <c r="CB262" s="33">
        <f t="shared" si="2527"/>
        <v>0</v>
      </c>
      <c r="CC262" s="33">
        <f t="shared" si="2527"/>
        <v>0</v>
      </c>
      <c r="CD262" s="33">
        <f t="shared" si="2527"/>
        <v>0</v>
      </c>
      <c r="CE262" s="33">
        <f t="shared" si="2527"/>
        <v>0</v>
      </c>
      <c r="CF262" s="33">
        <f t="shared" si="2527"/>
        <v>0</v>
      </c>
      <c r="CG262" s="33">
        <f t="shared" si="2527"/>
        <v>0</v>
      </c>
      <c r="CH262" s="33">
        <f t="shared" si="2527"/>
        <v>0</v>
      </c>
      <c r="CI262" s="33">
        <f t="shared" si="2527"/>
        <v>0</v>
      </c>
      <c r="CJ262" s="60" t="e">
        <f t="shared" si="2527"/>
        <v>#DIV/0!</v>
      </c>
      <c r="CK262" s="60" t="e">
        <f t="shared" si="2527"/>
        <v>#DIV/0!</v>
      </c>
      <c r="CL262" s="60" t="e">
        <f t="shared" si="2527"/>
        <v>#DIV/0!</v>
      </c>
      <c r="CM262" s="33">
        <f t="shared" ref="CM262:DE262" si="2528">SUBTOTAL(9,CM260:CM261)</f>
        <v>0</v>
      </c>
      <c r="CN262" s="33">
        <f t="shared" si="2528"/>
        <v>0</v>
      </c>
      <c r="CO262" s="33">
        <f t="shared" si="2528"/>
        <v>0</v>
      </c>
      <c r="CP262" s="33">
        <f t="shared" si="2528"/>
        <v>0</v>
      </c>
      <c r="CQ262" s="33">
        <f t="shared" si="2528"/>
        <v>0</v>
      </c>
      <c r="CR262" s="33">
        <f t="shared" si="2528"/>
        <v>0</v>
      </c>
      <c r="CS262" s="33">
        <f t="shared" si="2528"/>
        <v>0</v>
      </c>
      <c r="CT262" s="33">
        <f t="shared" si="2528"/>
        <v>0</v>
      </c>
      <c r="CU262" s="33">
        <f t="shared" si="2528"/>
        <v>0</v>
      </c>
      <c r="CV262" s="33">
        <f t="shared" si="2528"/>
        <v>0</v>
      </c>
      <c r="CW262" s="33">
        <f t="shared" si="2528"/>
        <v>0</v>
      </c>
      <c r="CX262" s="33">
        <f t="shared" si="2528"/>
        <v>0</v>
      </c>
      <c r="CY262" s="33">
        <f t="shared" si="2528"/>
        <v>0</v>
      </c>
      <c r="CZ262" s="33">
        <f t="shared" si="2528"/>
        <v>0</v>
      </c>
      <c r="DA262" s="33">
        <f t="shared" si="2528"/>
        <v>51896</v>
      </c>
      <c r="DB262" s="33">
        <f t="shared" si="2528"/>
        <v>34668</v>
      </c>
      <c r="DC262" s="60">
        <f t="shared" si="2528"/>
        <v>0</v>
      </c>
      <c r="DD262" s="60">
        <f t="shared" si="2528"/>
        <v>0</v>
      </c>
      <c r="DE262" s="60">
        <f t="shared" si="2528"/>
        <v>0</v>
      </c>
      <c r="DF262" s="33">
        <f t="shared" ref="DF262:DX262" si="2529">SUBTOTAL(9,DF260:DF261)</f>
        <v>0</v>
      </c>
      <c r="DG262" s="33">
        <f t="shared" si="2529"/>
        <v>0</v>
      </c>
      <c r="DH262" s="33">
        <f t="shared" si="2529"/>
        <v>0</v>
      </c>
      <c r="DI262" s="33">
        <f t="shared" si="2529"/>
        <v>0</v>
      </c>
      <c r="DJ262" s="33">
        <f t="shared" si="2529"/>
        <v>0</v>
      </c>
      <c r="DK262" s="33">
        <f t="shared" si="2529"/>
        <v>0</v>
      </c>
      <c r="DL262" s="33">
        <f t="shared" si="2529"/>
        <v>0</v>
      </c>
      <c r="DM262" s="33">
        <f t="shared" si="2529"/>
        <v>0</v>
      </c>
      <c r="DN262" s="33">
        <f t="shared" si="2529"/>
        <v>0</v>
      </c>
      <c r="DO262" s="33">
        <f t="shared" si="2529"/>
        <v>0</v>
      </c>
      <c r="DP262" s="33">
        <f t="shared" si="2529"/>
        <v>0</v>
      </c>
      <c r="DQ262" s="33">
        <f t="shared" si="2529"/>
        <v>0</v>
      </c>
      <c r="DR262" s="33">
        <f t="shared" si="2529"/>
        <v>0</v>
      </c>
      <c r="DS262" s="33">
        <f t="shared" si="2529"/>
        <v>0</v>
      </c>
      <c r="DT262" s="33">
        <f t="shared" si="2529"/>
        <v>0</v>
      </c>
      <c r="DU262" s="33">
        <f t="shared" si="2529"/>
        <v>0</v>
      </c>
      <c r="DV262" s="60" t="e">
        <f t="shared" si="2529"/>
        <v>#DIV/0!</v>
      </c>
      <c r="DW262" s="60" t="e">
        <f t="shared" si="2529"/>
        <v>#DIV/0!</v>
      </c>
      <c r="DX262" s="60" t="e">
        <f t="shared" si="2529"/>
        <v>#DIV/0!</v>
      </c>
      <c r="DY262" s="33">
        <f t="shared" ref="DY262:EQ262" si="2530">SUBTOTAL(9,DY260:DY261)</f>
        <v>0</v>
      </c>
      <c r="DZ262" s="33">
        <f t="shared" si="2530"/>
        <v>0</v>
      </c>
      <c r="EA262" s="33">
        <f t="shared" si="2530"/>
        <v>0</v>
      </c>
      <c r="EB262" s="33">
        <f t="shared" si="2530"/>
        <v>0</v>
      </c>
      <c r="EC262" s="33">
        <f t="shared" si="2530"/>
        <v>0</v>
      </c>
      <c r="ED262" s="33">
        <f t="shared" si="2530"/>
        <v>0</v>
      </c>
      <c r="EE262" s="33">
        <f t="shared" si="2530"/>
        <v>0</v>
      </c>
      <c r="EF262" s="33">
        <f t="shared" si="2530"/>
        <v>0</v>
      </c>
      <c r="EG262" s="33">
        <f t="shared" si="2530"/>
        <v>0</v>
      </c>
      <c r="EH262" s="33">
        <f t="shared" si="2530"/>
        <v>0</v>
      </c>
      <c r="EI262" s="33">
        <f t="shared" si="2530"/>
        <v>0</v>
      </c>
      <c r="EJ262" s="33">
        <f t="shared" si="2530"/>
        <v>0</v>
      </c>
      <c r="EK262" s="33">
        <f t="shared" si="2530"/>
        <v>0</v>
      </c>
      <c r="EL262" s="33">
        <f t="shared" si="2530"/>
        <v>0</v>
      </c>
      <c r="EM262" s="33">
        <f t="shared" si="2530"/>
        <v>0</v>
      </c>
      <c r="EN262" s="33">
        <f t="shared" si="2530"/>
        <v>0</v>
      </c>
      <c r="EO262" s="60" t="e">
        <f t="shared" si="2530"/>
        <v>#DIV/0!</v>
      </c>
      <c r="EP262" s="60" t="e">
        <f t="shared" si="2530"/>
        <v>#DIV/0!</v>
      </c>
      <c r="EQ262" s="60" t="e">
        <f t="shared" si="2530"/>
        <v>#DIV/0!</v>
      </c>
    </row>
    <row r="263" spans="1:147" x14ac:dyDescent="0.25">
      <c r="A263" s="25">
        <v>1492</v>
      </c>
      <c r="B263" s="6">
        <v>600033511</v>
      </c>
      <c r="C263" s="26">
        <v>70948798</v>
      </c>
      <c r="D263" s="27" t="s">
        <v>105</v>
      </c>
      <c r="E263" s="6">
        <v>3146</v>
      </c>
      <c r="F263" s="6" t="s">
        <v>65</v>
      </c>
      <c r="G263" s="26" t="s">
        <v>95</v>
      </c>
      <c r="H263" s="40">
        <f>I263+P263</f>
        <v>0</v>
      </c>
      <c r="I263" s="40">
        <f>K263+L263+M263+N263+O263</f>
        <v>0</v>
      </c>
      <c r="J263" s="5"/>
      <c r="K263" s="9"/>
      <c r="L263" s="9"/>
      <c r="M263" s="9"/>
      <c r="N263" s="9"/>
      <c r="O263" s="9"/>
      <c r="P263" s="40">
        <f>Q263+R263+S263</f>
        <v>0</v>
      </c>
      <c r="Q263" s="9"/>
      <c r="R263" s="9"/>
      <c r="S263" s="9"/>
      <c r="T263" s="68">
        <f>(L263+M263+N263)*-1</f>
        <v>0</v>
      </c>
      <c r="U263" s="68">
        <f>(Q263+R263)*-1</f>
        <v>0</v>
      </c>
      <c r="V263" s="9">
        <f>ROUND(T263*0.65,0)</f>
        <v>0</v>
      </c>
      <c r="W263" s="9">
        <f>ROUND(U263*0.65,0)</f>
        <v>0</v>
      </c>
      <c r="X263" s="9">
        <v>50858</v>
      </c>
      <c r="Y263" s="9">
        <v>33975</v>
      </c>
      <c r="Z263" s="73">
        <f t="shared" ref="Z263:Z264" si="2531">IF(T263=0,0,ROUND((T263+L263)/X263/12,2))</f>
        <v>0</v>
      </c>
      <c r="AA263" s="73">
        <f t="shared" ref="AA263:AA264" si="2532">IF(U263=0,0,ROUND((U263+Q263)/Y263/12,2))</f>
        <v>0</v>
      </c>
      <c r="AB263" s="73">
        <f>Z263+AA263</f>
        <v>0</v>
      </c>
      <c r="AC263" s="73">
        <f t="shared" ref="AC263:AC264" si="2533">ROUND(Z263*0.65,2)</f>
        <v>0</v>
      </c>
      <c r="AD263" s="73">
        <f t="shared" ref="AD263:AD264" si="2534">ROUND(AA263*0.65,2)</f>
        <v>0</v>
      </c>
      <c r="AE263" s="46">
        <f>AC263+AD263</f>
        <v>0</v>
      </c>
      <c r="AF263" s="40">
        <f>AG263+AN263</f>
        <v>0</v>
      </c>
      <c r="AG263" s="40">
        <f>AI263+AJ263+AK263+AL263+AM263</f>
        <v>0</v>
      </c>
      <c r="AH263" s="5"/>
      <c r="AI263" s="9"/>
      <c r="AJ263" s="9"/>
      <c r="AK263" s="9"/>
      <c r="AL263" s="9"/>
      <c r="AM263" s="9"/>
      <c r="AN263" s="40">
        <f>AO263+AP263+AQ263</f>
        <v>0</v>
      </c>
      <c r="AO263" s="9"/>
      <c r="AP263" s="9"/>
      <c r="AQ263" s="9"/>
      <c r="AR263" s="85">
        <f>((AL263+AK263+AJ263)-((V263)*-1))*-1</f>
        <v>0</v>
      </c>
      <c r="AS263" s="85">
        <f>((AO263+AP263)-((W263)*-1))*-1</f>
        <v>0</v>
      </c>
      <c r="AT263" s="9"/>
      <c r="AU263" s="9"/>
      <c r="AV263" s="90" t="e">
        <f t="shared" ref="AV263" si="2535">ROUND((AY263/AT263/10)+(AC263),2)*-1</f>
        <v>#DIV/0!</v>
      </c>
      <c r="AW263" s="90" t="e">
        <f t="shared" ref="AW263" si="2536">ROUND((AZ263/AU263/10)+AD263,2)*-1</f>
        <v>#DIV/0!</v>
      </c>
      <c r="AX263" s="90" t="e">
        <f>AV263+AW263</f>
        <v>#DIV/0!</v>
      </c>
      <c r="AY263" s="92">
        <f t="shared" ref="AY263:AY264" si="2537">AK263+AL263</f>
        <v>0</v>
      </c>
      <c r="AZ263" s="92">
        <f t="shared" ref="AZ263:AZ264" si="2538">AP263</f>
        <v>0</v>
      </c>
      <c r="BA263" s="93">
        <f>BB263+BI263</f>
        <v>0</v>
      </c>
      <c r="BB263" s="93">
        <f>BD263+BE263+BF263+BG263+BH263</f>
        <v>0</v>
      </c>
      <c r="BC263" s="94"/>
      <c r="BD263" s="85"/>
      <c r="BE263" s="85"/>
      <c r="BF263" s="85"/>
      <c r="BG263" s="85"/>
      <c r="BH263" s="85"/>
      <c r="BI263" s="93">
        <f>BJ263+BK263+BL263</f>
        <v>0</v>
      </c>
      <c r="BJ263" s="85"/>
      <c r="BK263" s="85"/>
      <c r="BL263" s="85"/>
      <c r="BM263" s="85">
        <f t="shared" ref="BM263:BM264" si="2539">(BE263+BF263+BG263)-(AJ263+AK263+AL263)</f>
        <v>0</v>
      </c>
      <c r="BN263" s="85">
        <f t="shared" ref="BN263:BN264" si="2540">(BJ263+BK263)-(AO263+AP263)</f>
        <v>0</v>
      </c>
      <c r="BO263" s="9"/>
      <c r="BP263" s="9"/>
      <c r="BQ263" s="90" t="e">
        <f t="shared" ref="BQ263" si="2541">ROUND(((BF263+BG263)-(AK263+AL263))/BO263/10,2)*-1</f>
        <v>#DIV/0!</v>
      </c>
      <c r="BR263" s="90" t="e">
        <f t="shared" ref="BR263" si="2542">ROUND(((BK263-AP263)/BP263/10),2)*-1</f>
        <v>#DIV/0!</v>
      </c>
      <c r="BS263" s="90" t="e">
        <f>BQ263+BR263</f>
        <v>#DIV/0!</v>
      </c>
      <c r="BT263" s="93">
        <f>BU263+CB263</f>
        <v>0</v>
      </c>
      <c r="BU263" s="93">
        <f>BW263+BX263+BY263+BZ263+CA263</f>
        <v>0</v>
      </c>
      <c r="BV263" s="94"/>
      <c r="BW263" s="85"/>
      <c r="BX263" s="85"/>
      <c r="BY263" s="85"/>
      <c r="BZ263" s="85"/>
      <c r="CA263" s="85"/>
      <c r="CB263" s="93">
        <f>CC263+CD263+CE263</f>
        <v>0</v>
      </c>
      <c r="CC263" s="85"/>
      <c r="CD263" s="85"/>
      <c r="CE263" s="85"/>
      <c r="CF263" s="85">
        <f t="shared" ref="CF263:CF264" si="2543">(BX263+BY263+BZ263)-(BE263+BF263+BG263)</f>
        <v>0</v>
      </c>
      <c r="CG263" s="85">
        <f t="shared" ref="CG263:CG264" si="2544">(CC263+CD263)-(BJ263+BK263)</f>
        <v>0</v>
      </c>
      <c r="CH263" s="9"/>
      <c r="CI263" s="9"/>
      <c r="CJ263" s="96" t="e">
        <f t="shared" ref="CJ263" si="2545">ROUND(((BY263+BZ263)-(BF263+BG263))/CH263/10,2)*-1</f>
        <v>#DIV/0!</v>
      </c>
      <c r="CK263" s="96" t="e">
        <f t="shared" ref="CK263" si="2546">ROUND(((CD263-BK263)/CI263/10),2)*-1</f>
        <v>#DIV/0!</v>
      </c>
      <c r="CL263" s="96" t="e">
        <f>CJ263+CK263</f>
        <v>#DIV/0!</v>
      </c>
      <c r="CM263" s="93">
        <f>CN263+CU263</f>
        <v>0</v>
      </c>
      <c r="CN263" s="93">
        <f>CP263+CQ263+CR263+CS263+CT263</f>
        <v>0</v>
      </c>
      <c r="CO263" s="94"/>
      <c r="CP263" s="85"/>
      <c r="CQ263" s="85"/>
      <c r="CR263" s="85"/>
      <c r="CS263" s="85"/>
      <c r="CT263" s="85"/>
      <c r="CU263" s="93">
        <f>CV263+CW263+CX263</f>
        <v>0</v>
      </c>
      <c r="CV263" s="85"/>
      <c r="CW263" s="85"/>
      <c r="CX263" s="85"/>
      <c r="CY263" s="85">
        <f t="shared" ref="CY263:CY264" si="2547">(CQ263+CR263+CS263)-(BX263+BY263+BZ263)</f>
        <v>0</v>
      </c>
      <c r="CZ263" s="85">
        <f t="shared" ref="CZ263:CZ264" si="2548">(CV263+CW263)-(CC263+CD263)</f>
        <v>0</v>
      </c>
      <c r="DA263" s="9">
        <v>51896</v>
      </c>
      <c r="DB263" s="9">
        <v>34668</v>
      </c>
      <c r="DC263" s="96">
        <f t="shared" ref="DC263" si="2549">ROUND(((CR263+CS263)-(BY263+BZ263))/DA263/10,2)*-1</f>
        <v>0</v>
      </c>
      <c r="DD263" s="96">
        <f t="shared" ref="DD263" si="2550">ROUND(((CW263-CD263)/DB263/10),2)*-1</f>
        <v>0</v>
      </c>
      <c r="DE263" s="96">
        <f>DC263+DD263</f>
        <v>0</v>
      </c>
      <c r="DF263" s="93">
        <f>DG263+DN263</f>
        <v>0</v>
      </c>
      <c r="DG263" s="93">
        <f>DI263+DJ263+DK263+DL263+DM263</f>
        <v>0</v>
      </c>
      <c r="DH263" s="94"/>
      <c r="DI263" s="85"/>
      <c r="DJ263" s="85"/>
      <c r="DK263" s="85"/>
      <c r="DL263" s="85"/>
      <c r="DM263" s="85"/>
      <c r="DN263" s="93">
        <f>DO263+DP263+DQ263</f>
        <v>0</v>
      </c>
      <c r="DO263" s="85"/>
      <c r="DP263" s="85"/>
      <c r="DQ263" s="85"/>
      <c r="DR263" s="85">
        <f t="shared" ref="DR263:DR264" si="2551">(DJ263+DK263+DL263)-(CQ263+CR263+CS263)</f>
        <v>0</v>
      </c>
      <c r="DS263" s="85">
        <f t="shared" ref="DS263:DS264" si="2552">(DO263+DP263)-(CV263+CW263)</f>
        <v>0</v>
      </c>
      <c r="DT263" s="9"/>
      <c r="DU263" s="9"/>
      <c r="DV263" s="96" t="e">
        <f t="shared" ref="DV263" si="2553">ROUND(((DK263+DL263)-(CR263+CS263))/DT263/10,2)*-1</f>
        <v>#DIV/0!</v>
      </c>
      <c r="DW263" s="96" t="e">
        <f t="shared" ref="DW263" si="2554">ROUND(((DP263-CW263)/DU263/10),2)*-1</f>
        <v>#DIV/0!</v>
      </c>
      <c r="DX263" s="96" t="e">
        <f>DV263+DW263</f>
        <v>#DIV/0!</v>
      </c>
      <c r="DY263" s="93">
        <f>DZ263+EG263</f>
        <v>0</v>
      </c>
      <c r="DZ263" s="93">
        <f>EB263+EC263+ED263+EE263+EF263</f>
        <v>0</v>
      </c>
      <c r="EA263" s="94"/>
      <c r="EB263" s="85"/>
      <c r="EC263" s="85"/>
      <c r="ED263" s="85"/>
      <c r="EE263" s="85"/>
      <c r="EF263" s="85"/>
      <c r="EG263" s="93">
        <f>EH263+EI263+EJ263</f>
        <v>0</v>
      </c>
      <c r="EH263" s="85"/>
      <c r="EI263" s="85"/>
      <c r="EJ263" s="85"/>
      <c r="EK263" s="85">
        <f t="shared" ref="EK263:EK264" si="2555">(EC263+ED263+EE263)-(DJ263+DK263+DL263)</f>
        <v>0</v>
      </c>
      <c r="EL263" s="85">
        <f t="shared" ref="EL263:EL264" si="2556">(EH263+EI263)-(DO263+DP263)</f>
        <v>0</v>
      </c>
      <c r="EM263" s="9"/>
      <c r="EN263" s="9"/>
      <c r="EO263" s="96" t="e">
        <f t="shared" ref="EO263" si="2557">ROUND(((ED263+EE263)-(DK263+DL263))/EM263/10,2)*-1</f>
        <v>#DIV/0!</v>
      </c>
      <c r="EP263" s="96" t="e">
        <f t="shared" ref="EP263" si="2558">ROUND(((EI263-DP263)/EN263/10),2)*-1</f>
        <v>#DIV/0!</v>
      </c>
      <c r="EQ263" s="96" t="e">
        <f>EO263+EP263</f>
        <v>#DIV/0!</v>
      </c>
    </row>
    <row r="264" spans="1:147" x14ac:dyDescent="0.25">
      <c r="A264" s="5">
        <v>1492</v>
      </c>
      <c r="B264" s="2">
        <v>600033511</v>
      </c>
      <c r="C264" s="7">
        <v>70948798</v>
      </c>
      <c r="D264" s="8" t="s">
        <v>105</v>
      </c>
      <c r="E264" s="19">
        <v>3146</v>
      </c>
      <c r="F264" s="19" t="s">
        <v>109</v>
      </c>
      <c r="G264" s="19" t="s">
        <v>95</v>
      </c>
      <c r="H264" s="40">
        <f>I264+P264</f>
        <v>0</v>
      </c>
      <c r="I264" s="40">
        <f>K264+L264+M264+N264+O264</f>
        <v>0</v>
      </c>
      <c r="J264" s="5"/>
      <c r="K264" s="9"/>
      <c r="L264" s="9"/>
      <c r="M264" s="9"/>
      <c r="N264" s="9"/>
      <c r="O264" s="9"/>
      <c r="P264" s="40">
        <f>Q264+R264+S264</f>
        <v>0</v>
      </c>
      <c r="Q264" s="9"/>
      <c r="R264" s="9"/>
      <c r="S264" s="9"/>
      <c r="T264" s="68">
        <f>(L264+M264+N264)*-1</f>
        <v>0</v>
      </c>
      <c r="U264" s="68">
        <f>(Q264+R264)*-1</f>
        <v>0</v>
      </c>
      <c r="V264" s="9">
        <f>ROUND(T264*0.65,0)</f>
        <v>0</v>
      </c>
      <c r="W264" s="9">
        <f>ROUND(U264*0.65,0)</f>
        <v>0</v>
      </c>
      <c r="X264" s="45" t="s">
        <v>219</v>
      </c>
      <c r="Y264" s="45" t="s">
        <v>219</v>
      </c>
      <c r="Z264" s="73">
        <f t="shared" si="2531"/>
        <v>0</v>
      </c>
      <c r="AA264" s="73">
        <f t="shared" si="2532"/>
        <v>0</v>
      </c>
      <c r="AB264" s="73">
        <f>Z264+AA264</f>
        <v>0</v>
      </c>
      <c r="AC264" s="73">
        <f t="shared" si="2533"/>
        <v>0</v>
      </c>
      <c r="AD264" s="73">
        <f t="shared" si="2534"/>
        <v>0</v>
      </c>
      <c r="AE264" s="46">
        <f>AC264+AD264</f>
        <v>0</v>
      </c>
      <c r="AF264" s="40">
        <f>AG264+AN264</f>
        <v>0</v>
      </c>
      <c r="AG264" s="40">
        <f>AI264+AJ264+AK264+AL264+AM264</f>
        <v>0</v>
      </c>
      <c r="AH264" s="5"/>
      <c r="AI264" s="9"/>
      <c r="AJ264" s="9"/>
      <c r="AK264" s="9"/>
      <c r="AL264" s="9"/>
      <c r="AM264" s="9"/>
      <c r="AN264" s="40">
        <f>AO264+AP264+AQ264</f>
        <v>0</v>
      </c>
      <c r="AO264" s="9"/>
      <c r="AP264" s="9"/>
      <c r="AQ264" s="9"/>
      <c r="AR264" s="85">
        <f>((AL264+AK264+AJ264)-((V264)*-1))*-1</f>
        <v>0</v>
      </c>
      <c r="AS264" s="85">
        <f>((AO264+AP264)-((W264)*-1))*-1</f>
        <v>0</v>
      </c>
      <c r="AT264" s="45" t="s">
        <v>219</v>
      </c>
      <c r="AU264" s="45" t="s">
        <v>219</v>
      </c>
      <c r="AV264" s="90">
        <v>0</v>
      </c>
      <c r="AW264" s="90">
        <v>0</v>
      </c>
      <c r="AX264" s="90">
        <f>AV264+AW264</f>
        <v>0</v>
      </c>
      <c r="AY264" s="92">
        <f t="shared" si="2537"/>
        <v>0</v>
      </c>
      <c r="AZ264" s="92">
        <f t="shared" si="2538"/>
        <v>0</v>
      </c>
      <c r="BA264" s="93">
        <f>BB264+BI264</f>
        <v>0</v>
      </c>
      <c r="BB264" s="93">
        <f>BD264+BE264+BF264+BG264+BH264</f>
        <v>0</v>
      </c>
      <c r="BC264" s="94"/>
      <c r="BD264" s="85"/>
      <c r="BE264" s="85"/>
      <c r="BF264" s="85"/>
      <c r="BG264" s="85"/>
      <c r="BH264" s="85"/>
      <c r="BI264" s="93">
        <f>BJ264+BK264+BL264</f>
        <v>0</v>
      </c>
      <c r="BJ264" s="85"/>
      <c r="BK264" s="85"/>
      <c r="BL264" s="85"/>
      <c r="BM264" s="85">
        <f t="shared" si="2539"/>
        <v>0</v>
      </c>
      <c r="BN264" s="85">
        <f t="shared" si="2540"/>
        <v>0</v>
      </c>
      <c r="BO264" s="45" t="s">
        <v>219</v>
      </c>
      <c r="BP264" s="45" t="s">
        <v>219</v>
      </c>
      <c r="BQ264" s="90">
        <v>0</v>
      </c>
      <c r="BR264" s="90">
        <v>0</v>
      </c>
      <c r="BS264" s="90">
        <f>BQ264+BR264</f>
        <v>0</v>
      </c>
      <c r="BT264" s="93">
        <f>BU264+CB264</f>
        <v>0</v>
      </c>
      <c r="BU264" s="93">
        <f>BW264+BX264+BY264+BZ264+CA264</f>
        <v>0</v>
      </c>
      <c r="BV264" s="94"/>
      <c r="BW264" s="85"/>
      <c r="BX264" s="85"/>
      <c r="BY264" s="85"/>
      <c r="BZ264" s="85"/>
      <c r="CA264" s="85"/>
      <c r="CB264" s="93">
        <f>CC264+CD264+CE264</f>
        <v>0</v>
      </c>
      <c r="CC264" s="85"/>
      <c r="CD264" s="85"/>
      <c r="CE264" s="85"/>
      <c r="CF264" s="85">
        <f t="shared" si="2543"/>
        <v>0</v>
      </c>
      <c r="CG264" s="85">
        <f t="shared" si="2544"/>
        <v>0</v>
      </c>
      <c r="CH264" s="45" t="s">
        <v>219</v>
      </c>
      <c r="CI264" s="45" t="s">
        <v>219</v>
      </c>
      <c r="CJ264" s="96">
        <v>0</v>
      </c>
      <c r="CK264" s="96">
        <v>0</v>
      </c>
      <c r="CL264" s="96">
        <f>CJ264+CK264</f>
        <v>0</v>
      </c>
      <c r="CM264" s="93">
        <f>CN264+CU264</f>
        <v>0</v>
      </c>
      <c r="CN264" s="93">
        <f>CP264+CQ264+CR264+CS264+CT264</f>
        <v>0</v>
      </c>
      <c r="CO264" s="94"/>
      <c r="CP264" s="85"/>
      <c r="CQ264" s="85"/>
      <c r="CR264" s="85"/>
      <c r="CS264" s="85"/>
      <c r="CT264" s="85"/>
      <c r="CU264" s="93">
        <f>CV264+CW264+CX264</f>
        <v>0</v>
      </c>
      <c r="CV264" s="85"/>
      <c r="CW264" s="85"/>
      <c r="CX264" s="85"/>
      <c r="CY264" s="85">
        <f t="shared" si="2547"/>
        <v>0</v>
      </c>
      <c r="CZ264" s="85">
        <f t="shared" si="2548"/>
        <v>0</v>
      </c>
      <c r="DA264" s="45" t="s">
        <v>219</v>
      </c>
      <c r="DB264" s="45" t="s">
        <v>219</v>
      </c>
      <c r="DC264" s="96">
        <v>0</v>
      </c>
      <c r="DD264" s="96">
        <v>0</v>
      </c>
      <c r="DE264" s="96">
        <f>DC264+DD264</f>
        <v>0</v>
      </c>
      <c r="DF264" s="93">
        <f>DG264+DN264</f>
        <v>0</v>
      </c>
      <c r="DG264" s="93">
        <f>DI264+DJ264+DK264+DL264+DM264</f>
        <v>0</v>
      </c>
      <c r="DH264" s="94"/>
      <c r="DI264" s="85"/>
      <c r="DJ264" s="85"/>
      <c r="DK264" s="85"/>
      <c r="DL264" s="85"/>
      <c r="DM264" s="85"/>
      <c r="DN264" s="93">
        <f>DO264+DP264+DQ264</f>
        <v>0</v>
      </c>
      <c r="DO264" s="85"/>
      <c r="DP264" s="85"/>
      <c r="DQ264" s="85"/>
      <c r="DR264" s="85">
        <f t="shared" si="2551"/>
        <v>0</v>
      </c>
      <c r="DS264" s="85">
        <f t="shared" si="2552"/>
        <v>0</v>
      </c>
      <c r="DT264" s="45" t="s">
        <v>219</v>
      </c>
      <c r="DU264" s="45" t="s">
        <v>219</v>
      </c>
      <c r="DV264" s="96">
        <v>0</v>
      </c>
      <c r="DW264" s="96">
        <v>0</v>
      </c>
      <c r="DX264" s="96">
        <f>DV264+DW264</f>
        <v>0</v>
      </c>
      <c r="DY264" s="93">
        <f>DZ264+EG264</f>
        <v>0</v>
      </c>
      <c r="DZ264" s="93">
        <f>EB264+EC264+ED264+EE264+EF264</f>
        <v>0</v>
      </c>
      <c r="EA264" s="94"/>
      <c r="EB264" s="85"/>
      <c r="EC264" s="85"/>
      <c r="ED264" s="85"/>
      <c r="EE264" s="85"/>
      <c r="EF264" s="85"/>
      <c r="EG264" s="93">
        <f>EH264+EI264+EJ264</f>
        <v>0</v>
      </c>
      <c r="EH264" s="85"/>
      <c r="EI264" s="85"/>
      <c r="EJ264" s="85"/>
      <c r="EK264" s="85">
        <f t="shared" si="2555"/>
        <v>0</v>
      </c>
      <c r="EL264" s="85">
        <f t="shared" si="2556"/>
        <v>0</v>
      </c>
      <c r="EM264" s="45" t="s">
        <v>219</v>
      </c>
      <c r="EN264" s="45" t="s">
        <v>219</v>
      </c>
      <c r="EO264" s="96">
        <v>0</v>
      </c>
      <c r="EP264" s="96">
        <v>0</v>
      </c>
      <c r="EQ264" s="96">
        <f>EO264+EP264</f>
        <v>0</v>
      </c>
    </row>
    <row r="265" spans="1:147" x14ac:dyDescent="0.25">
      <c r="A265" s="29"/>
      <c r="B265" s="30"/>
      <c r="C265" s="31"/>
      <c r="D265" s="32" t="s">
        <v>195</v>
      </c>
      <c r="E265" s="34"/>
      <c r="F265" s="34"/>
      <c r="G265" s="34"/>
      <c r="H265" s="33">
        <f t="shared" ref="H265:AE265" si="2559">SUBTOTAL(9,H263:H264)</f>
        <v>0</v>
      </c>
      <c r="I265" s="33">
        <f t="shared" si="2559"/>
        <v>0</v>
      </c>
      <c r="J265" s="33">
        <f t="shared" si="2559"/>
        <v>0</v>
      </c>
      <c r="K265" s="33">
        <f t="shared" si="2559"/>
        <v>0</v>
      </c>
      <c r="L265" s="33">
        <f t="shared" si="2559"/>
        <v>0</v>
      </c>
      <c r="M265" s="33">
        <f t="shared" si="2559"/>
        <v>0</v>
      </c>
      <c r="N265" s="33">
        <f t="shared" si="2559"/>
        <v>0</v>
      </c>
      <c r="O265" s="33">
        <f t="shared" si="2559"/>
        <v>0</v>
      </c>
      <c r="P265" s="33">
        <f t="shared" si="2559"/>
        <v>0</v>
      </c>
      <c r="Q265" s="33">
        <f t="shared" si="2559"/>
        <v>0</v>
      </c>
      <c r="R265" s="33">
        <f t="shared" si="2559"/>
        <v>0</v>
      </c>
      <c r="S265" s="33">
        <f t="shared" si="2559"/>
        <v>0</v>
      </c>
      <c r="T265" s="33">
        <f t="shared" si="2559"/>
        <v>0</v>
      </c>
      <c r="U265" s="33">
        <f t="shared" si="2559"/>
        <v>0</v>
      </c>
      <c r="V265" s="33">
        <f t="shared" si="2559"/>
        <v>0</v>
      </c>
      <c r="W265" s="33">
        <f t="shared" si="2559"/>
        <v>0</v>
      </c>
      <c r="X265" s="33">
        <f t="shared" si="2559"/>
        <v>50858</v>
      </c>
      <c r="Y265" s="33">
        <f t="shared" si="2559"/>
        <v>33975</v>
      </c>
      <c r="Z265" s="47">
        <f t="shared" si="2559"/>
        <v>0</v>
      </c>
      <c r="AA265" s="47">
        <f t="shared" si="2559"/>
        <v>0</v>
      </c>
      <c r="AB265" s="47">
        <f t="shared" si="2559"/>
        <v>0</v>
      </c>
      <c r="AC265" s="47">
        <f t="shared" si="2559"/>
        <v>0</v>
      </c>
      <c r="AD265" s="47">
        <f t="shared" si="2559"/>
        <v>0</v>
      </c>
      <c r="AE265" s="47">
        <f t="shared" si="2559"/>
        <v>0</v>
      </c>
      <c r="AF265" s="33">
        <f t="shared" ref="AF265:AX265" si="2560">SUBTOTAL(9,AF263:AF264)</f>
        <v>0</v>
      </c>
      <c r="AG265" s="33">
        <f t="shared" si="2560"/>
        <v>0</v>
      </c>
      <c r="AH265" s="33">
        <f t="shared" si="2560"/>
        <v>0</v>
      </c>
      <c r="AI265" s="33">
        <f t="shared" si="2560"/>
        <v>0</v>
      </c>
      <c r="AJ265" s="33">
        <f t="shared" si="2560"/>
        <v>0</v>
      </c>
      <c r="AK265" s="33">
        <f t="shared" si="2560"/>
        <v>0</v>
      </c>
      <c r="AL265" s="33">
        <f t="shared" si="2560"/>
        <v>0</v>
      </c>
      <c r="AM265" s="33">
        <f t="shared" si="2560"/>
        <v>0</v>
      </c>
      <c r="AN265" s="33">
        <f t="shared" si="2560"/>
        <v>0</v>
      </c>
      <c r="AO265" s="33">
        <f t="shared" si="2560"/>
        <v>0</v>
      </c>
      <c r="AP265" s="33">
        <f t="shared" si="2560"/>
        <v>0</v>
      </c>
      <c r="AQ265" s="33">
        <f t="shared" si="2560"/>
        <v>0</v>
      </c>
      <c r="AR265" s="33">
        <f t="shared" si="2560"/>
        <v>0</v>
      </c>
      <c r="AS265" s="33">
        <f t="shared" si="2560"/>
        <v>0</v>
      </c>
      <c r="AT265" s="33">
        <f t="shared" si="2560"/>
        <v>0</v>
      </c>
      <c r="AU265" s="33">
        <f t="shared" si="2560"/>
        <v>0</v>
      </c>
      <c r="AV265" s="47" t="e">
        <f t="shared" si="2560"/>
        <v>#DIV/0!</v>
      </c>
      <c r="AW265" s="47" t="e">
        <f t="shared" si="2560"/>
        <v>#DIV/0!</v>
      </c>
      <c r="AX265" s="47" t="e">
        <f t="shared" si="2560"/>
        <v>#DIV/0!</v>
      </c>
      <c r="AY265"/>
      <c r="AZ265"/>
      <c r="BA265" s="33">
        <f t="shared" ref="BA265:BS265" si="2561">SUBTOTAL(9,BA263:BA264)</f>
        <v>0</v>
      </c>
      <c r="BB265" s="33">
        <f t="shared" si="2561"/>
        <v>0</v>
      </c>
      <c r="BC265" s="33">
        <f t="shared" si="2561"/>
        <v>0</v>
      </c>
      <c r="BD265" s="33">
        <f t="shared" si="2561"/>
        <v>0</v>
      </c>
      <c r="BE265" s="33">
        <f t="shared" si="2561"/>
        <v>0</v>
      </c>
      <c r="BF265" s="33">
        <f t="shared" si="2561"/>
        <v>0</v>
      </c>
      <c r="BG265" s="33">
        <f t="shared" si="2561"/>
        <v>0</v>
      </c>
      <c r="BH265" s="33">
        <f t="shared" si="2561"/>
        <v>0</v>
      </c>
      <c r="BI265" s="33">
        <f t="shared" si="2561"/>
        <v>0</v>
      </c>
      <c r="BJ265" s="33">
        <f t="shared" si="2561"/>
        <v>0</v>
      </c>
      <c r="BK265" s="33">
        <f t="shared" si="2561"/>
        <v>0</v>
      </c>
      <c r="BL265" s="33">
        <f t="shared" si="2561"/>
        <v>0</v>
      </c>
      <c r="BM265" s="33">
        <f t="shared" si="2561"/>
        <v>0</v>
      </c>
      <c r="BN265" s="33">
        <f t="shared" si="2561"/>
        <v>0</v>
      </c>
      <c r="BO265" s="33">
        <f t="shared" si="2561"/>
        <v>0</v>
      </c>
      <c r="BP265" s="33">
        <f t="shared" si="2561"/>
        <v>0</v>
      </c>
      <c r="BQ265" s="47" t="e">
        <f t="shared" si="2561"/>
        <v>#DIV/0!</v>
      </c>
      <c r="BR265" s="47" t="e">
        <f t="shared" si="2561"/>
        <v>#DIV/0!</v>
      </c>
      <c r="BS265" s="47" t="e">
        <f t="shared" si="2561"/>
        <v>#DIV/0!</v>
      </c>
      <c r="BT265" s="33">
        <f t="shared" ref="BT265:CL265" si="2562">SUBTOTAL(9,BT263:BT264)</f>
        <v>0</v>
      </c>
      <c r="BU265" s="33">
        <f t="shared" si="2562"/>
        <v>0</v>
      </c>
      <c r="BV265" s="33">
        <f t="shared" si="2562"/>
        <v>0</v>
      </c>
      <c r="BW265" s="33">
        <f t="shared" si="2562"/>
        <v>0</v>
      </c>
      <c r="BX265" s="33">
        <f t="shared" si="2562"/>
        <v>0</v>
      </c>
      <c r="BY265" s="33">
        <f t="shared" si="2562"/>
        <v>0</v>
      </c>
      <c r="BZ265" s="33">
        <f t="shared" si="2562"/>
        <v>0</v>
      </c>
      <c r="CA265" s="33">
        <f t="shared" si="2562"/>
        <v>0</v>
      </c>
      <c r="CB265" s="33">
        <f t="shared" si="2562"/>
        <v>0</v>
      </c>
      <c r="CC265" s="33">
        <f t="shared" si="2562"/>
        <v>0</v>
      </c>
      <c r="CD265" s="33">
        <f t="shared" si="2562"/>
        <v>0</v>
      </c>
      <c r="CE265" s="33">
        <f t="shared" si="2562"/>
        <v>0</v>
      </c>
      <c r="CF265" s="33">
        <f t="shared" si="2562"/>
        <v>0</v>
      </c>
      <c r="CG265" s="33">
        <f t="shared" si="2562"/>
        <v>0</v>
      </c>
      <c r="CH265" s="33">
        <f t="shared" si="2562"/>
        <v>0</v>
      </c>
      <c r="CI265" s="33">
        <f t="shared" si="2562"/>
        <v>0</v>
      </c>
      <c r="CJ265" s="60" t="e">
        <f t="shared" si="2562"/>
        <v>#DIV/0!</v>
      </c>
      <c r="CK265" s="60" t="e">
        <f t="shared" si="2562"/>
        <v>#DIV/0!</v>
      </c>
      <c r="CL265" s="60" t="e">
        <f t="shared" si="2562"/>
        <v>#DIV/0!</v>
      </c>
      <c r="CM265" s="33">
        <f t="shared" ref="CM265:DE265" si="2563">SUBTOTAL(9,CM263:CM264)</f>
        <v>0</v>
      </c>
      <c r="CN265" s="33">
        <f t="shared" si="2563"/>
        <v>0</v>
      </c>
      <c r="CO265" s="33">
        <f t="shared" si="2563"/>
        <v>0</v>
      </c>
      <c r="CP265" s="33">
        <f t="shared" si="2563"/>
        <v>0</v>
      </c>
      <c r="CQ265" s="33">
        <f t="shared" si="2563"/>
        <v>0</v>
      </c>
      <c r="CR265" s="33">
        <f t="shared" si="2563"/>
        <v>0</v>
      </c>
      <c r="CS265" s="33">
        <f t="shared" si="2563"/>
        <v>0</v>
      </c>
      <c r="CT265" s="33">
        <f t="shared" si="2563"/>
        <v>0</v>
      </c>
      <c r="CU265" s="33">
        <f t="shared" si="2563"/>
        <v>0</v>
      </c>
      <c r="CV265" s="33">
        <f t="shared" si="2563"/>
        <v>0</v>
      </c>
      <c r="CW265" s="33">
        <f t="shared" si="2563"/>
        <v>0</v>
      </c>
      <c r="CX265" s="33">
        <f t="shared" si="2563"/>
        <v>0</v>
      </c>
      <c r="CY265" s="33">
        <f t="shared" si="2563"/>
        <v>0</v>
      </c>
      <c r="CZ265" s="33">
        <f t="shared" si="2563"/>
        <v>0</v>
      </c>
      <c r="DA265" s="33">
        <f t="shared" si="2563"/>
        <v>51896</v>
      </c>
      <c r="DB265" s="33">
        <f t="shared" si="2563"/>
        <v>34668</v>
      </c>
      <c r="DC265" s="60">
        <f t="shared" si="2563"/>
        <v>0</v>
      </c>
      <c r="DD265" s="60">
        <f t="shared" si="2563"/>
        <v>0</v>
      </c>
      <c r="DE265" s="60">
        <f t="shared" si="2563"/>
        <v>0</v>
      </c>
      <c r="DF265" s="33">
        <f t="shared" ref="DF265:DX265" si="2564">SUBTOTAL(9,DF263:DF264)</f>
        <v>0</v>
      </c>
      <c r="DG265" s="33">
        <f t="shared" si="2564"/>
        <v>0</v>
      </c>
      <c r="DH265" s="33">
        <f t="shared" si="2564"/>
        <v>0</v>
      </c>
      <c r="DI265" s="33">
        <f t="shared" si="2564"/>
        <v>0</v>
      </c>
      <c r="DJ265" s="33">
        <f t="shared" si="2564"/>
        <v>0</v>
      </c>
      <c r="DK265" s="33">
        <f t="shared" si="2564"/>
        <v>0</v>
      </c>
      <c r="DL265" s="33">
        <f t="shared" si="2564"/>
        <v>0</v>
      </c>
      <c r="DM265" s="33">
        <f t="shared" si="2564"/>
        <v>0</v>
      </c>
      <c r="DN265" s="33">
        <f t="shared" si="2564"/>
        <v>0</v>
      </c>
      <c r="DO265" s="33">
        <f t="shared" si="2564"/>
        <v>0</v>
      </c>
      <c r="DP265" s="33">
        <f t="shared" si="2564"/>
        <v>0</v>
      </c>
      <c r="DQ265" s="33">
        <f t="shared" si="2564"/>
        <v>0</v>
      </c>
      <c r="DR265" s="33">
        <f t="shared" si="2564"/>
        <v>0</v>
      </c>
      <c r="DS265" s="33">
        <f t="shared" si="2564"/>
        <v>0</v>
      </c>
      <c r="DT265" s="33">
        <f t="shared" si="2564"/>
        <v>0</v>
      </c>
      <c r="DU265" s="33">
        <f t="shared" si="2564"/>
        <v>0</v>
      </c>
      <c r="DV265" s="60" t="e">
        <f t="shared" si="2564"/>
        <v>#DIV/0!</v>
      </c>
      <c r="DW265" s="60" t="e">
        <f t="shared" si="2564"/>
        <v>#DIV/0!</v>
      </c>
      <c r="DX265" s="60" t="e">
        <f t="shared" si="2564"/>
        <v>#DIV/0!</v>
      </c>
      <c r="DY265" s="33">
        <f t="shared" ref="DY265:EQ265" si="2565">SUBTOTAL(9,DY263:DY264)</f>
        <v>0</v>
      </c>
      <c r="DZ265" s="33">
        <f t="shared" si="2565"/>
        <v>0</v>
      </c>
      <c r="EA265" s="33">
        <f t="shared" si="2565"/>
        <v>0</v>
      </c>
      <c r="EB265" s="33">
        <f t="shared" si="2565"/>
        <v>0</v>
      </c>
      <c r="EC265" s="33">
        <f t="shared" si="2565"/>
        <v>0</v>
      </c>
      <c r="ED265" s="33">
        <f t="shared" si="2565"/>
        <v>0</v>
      </c>
      <c r="EE265" s="33">
        <f t="shared" si="2565"/>
        <v>0</v>
      </c>
      <c r="EF265" s="33">
        <f t="shared" si="2565"/>
        <v>0</v>
      </c>
      <c r="EG265" s="33">
        <f t="shared" si="2565"/>
        <v>0</v>
      </c>
      <c r="EH265" s="33">
        <f t="shared" si="2565"/>
        <v>0</v>
      </c>
      <c r="EI265" s="33">
        <f t="shared" si="2565"/>
        <v>0</v>
      </c>
      <c r="EJ265" s="33">
        <f t="shared" si="2565"/>
        <v>0</v>
      </c>
      <c r="EK265" s="33">
        <f t="shared" si="2565"/>
        <v>0</v>
      </c>
      <c r="EL265" s="33">
        <f t="shared" si="2565"/>
        <v>0</v>
      </c>
      <c r="EM265" s="33">
        <f t="shared" si="2565"/>
        <v>0</v>
      </c>
      <c r="EN265" s="33">
        <f t="shared" si="2565"/>
        <v>0</v>
      </c>
      <c r="EO265" s="60" t="e">
        <f t="shared" si="2565"/>
        <v>#DIV/0!</v>
      </c>
      <c r="EP265" s="60" t="e">
        <f t="shared" si="2565"/>
        <v>#DIV/0!</v>
      </c>
      <c r="EQ265" s="60" t="e">
        <f t="shared" si="2565"/>
        <v>#DIV/0!</v>
      </c>
    </row>
    <row r="266" spans="1:147" x14ac:dyDescent="0.25">
      <c r="A266" s="25">
        <v>1493</v>
      </c>
      <c r="B266" s="6">
        <v>600033597</v>
      </c>
      <c r="C266" s="26">
        <v>70848211</v>
      </c>
      <c r="D266" s="27" t="s">
        <v>106</v>
      </c>
      <c r="E266" s="6">
        <v>3146</v>
      </c>
      <c r="F266" s="6" t="s">
        <v>65</v>
      </c>
      <c r="G266" s="26" t="s">
        <v>95</v>
      </c>
      <c r="H266" s="40">
        <f>I266+P266</f>
        <v>40000</v>
      </c>
      <c r="I266" s="40">
        <f>K266+L266+M266+N266+O266</f>
        <v>0</v>
      </c>
      <c r="J266" s="5"/>
      <c r="K266" s="9"/>
      <c r="L266" s="9"/>
      <c r="M266" s="9"/>
      <c r="N266" s="9"/>
      <c r="O266" s="9"/>
      <c r="P266" s="40">
        <f>Q266+R266+S266</f>
        <v>40000</v>
      </c>
      <c r="Q266" s="9"/>
      <c r="R266" s="9">
        <v>40000</v>
      </c>
      <c r="S266" s="9"/>
      <c r="T266" s="68">
        <f>(L266+M266+N266)*-1</f>
        <v>0</v>
      </c>
      <c r="U266" s="68">
        <f>(Q266+R266)*-1</f>
        <v>-40000</v>
      </c>
      <c r="V266" s="9">
        <f>ROUND(T266*0.65,0)</f>
        <v>0</v>
      </c>
      <c r="W266" s="9">
        <f>ROUND(U266*0.65,0)</f>
        <v>-26000</v>
      </c>
      <c r="X266" s="9">
        <v>50858</v>
      </c>
      <c r="Y266" s="9">
        <v>33975</v>
      </c>
      <c r="Z266" s="73">
        <f t="shared" ref="Z266:Z267" si="2566">IF(T266=0,0,ROUND((T266+L266)/X266/12,2))</f>
        <v>0</v>
      </c>
      <c r="AA266" s="73">
        <f t="shared" ref="AA266:AA267" si="2567">IF(U266=0,0,ROUND((U266+Q266)/Y266/12,2))</f>
        <v>-0.1</v>
      </c>
      <c r="AB266" s="73">
        <f>Z266+AA266</f>
        <v>-0.1</v>
      </c>
      <c r="AC266" s="73">
        <f t="shared" ref="AC266:AC267" si="2568">ROUND(Z266*0.65,2)</f>
        <v>0</v>
      </c>
      <c r="AD266" s="73">
        <f t="shared" ref="AD266:AD267" si="2569">ROUND(AA266*0.65,2)</f>
        <v>-7.0000000000000007E-2</v>
      </c>
      <c r="AE266" s="46">
        <f>AC266+AD266</f>
        <v>-7.0000000000000007E-2</v>
      </c>
      <c r="AF266" s="40">
        <f>AG266+AN266</f>
        <v>0</v>
      </c>
      <c r="AG266" s="40">
        <f>AI266+AJ266+AK266+AL266+AM266</f>
        <v>0</v>
      </c>
      <c r="AH266" s="5"/>
      <c r="AI266" s="9"/>
      <c r="AJ266" s="9"/>
      <c r="AK266" s="9"/>
      <c r="AL266" s="9"/>
      <c r="AM266" s="9"/>
      <c r="AN266" s="40">
        <f>AO266+AP266+AQ266</f>
        <v>0</v>
      </c>
      <c r="AO266" s="9"/>
      <c r="AP266" s="9"/>
      <c r="AQ266" s="9"/>
      <c r="AR266" s="85">
        <f>((AL266+AK266+AJ266)-((V266)*-1))*-1</f>
        <v>0</v>
      </c>
      <c r="AS266" s="85">
        <f>((AO266+AP266)-((W266)*-1))*-1</f>
        <v>26000</v>
      </c>
      <c r="AT266" s="9"/>
      <c r="AU266" s="9"/>
      <c r="AV266" s="90" t="e">
        <f t="shared" ref="AV266" si="2570">ROUND((AY266/AT266/10)+(AC266),2)*-1</f>
        <v>#DIV/0!</v>
      </c>
      <c r="AW266" s="90" t="e">
        <f t="shared" ref="AW266" si="2571">ROUND((AZ266/AU266/10)+AD266,2)*-1</f>
        <v>#DIV/0!</v>
      </c>
      <c r="AX266" s="90" t="e">
        <f>AV266+AW266</f>
        <v>#DIV/0!</v>
      </c>
      <c r="AY266" s="92">
        <f t="shared" ref="AY266:AY267" si="2572">AK266+AL266</f>
        <v>0</v>
      </c>
      <c r="AZ266" s="92">
        <f t="shared" ref="AZ266:AZ267" si="2573">AP266</f>
        <v>0</v>
      </c>
      <c r="BA266" s="93">
        <f>BB266+BI266</f>
        <v>0</v>
      </c>
      <c r="BB266" s="93">
        <f>BD266+BE266+BF266+BG266+BH266</f>
        <v>0</v>
      </c>
      <c r="BC266" s="94"/>
      <c r="BD266" s="85"/>
      <c r="BE266" s="85"/>
      <c r="BF266" s="85"/>
      <c r="BG266" s="85"/>
      <c r="BH266" s="85"/>
      <c r="BI266" s="93">
        <f>BJ266+BK266+BL266</f>
        <v>0</v>
      </c>
      <c r="BJ266" s="85"/>
      <c r="BK266" s="85"/>
      <c r="BL266" s="85"/>
      <c r="BM266" s="85">
        <f t="shared" ref="BM266:BM267" si="2574">(BE266+BF266+BG266)-(AJ266+AK266+AL266)</f>
        <v>0</v>
      </c>
      <c r="BN266" s="85">
        <f t="shared" ref="BN266:BN267" si="2575">(BJ266+BK266)-(AO266+AP266)</f>
        <v>0</v>
      </c>
      <c r="BO266" s="9"/>
      <c r="BP266" s="9"/>
      <c r="BQ266" s="90" t="e">
        <f t="shared" ref="BQ266" si="2576">ROUND(((BF266+BG266)-(AK266+AL266))/BO266/10,2)*-1</f>
        <v>#DIV/0!</v>
      </c>
      <c r="BR266" s="90" t="e">
        <f t="shared" ref="BR266" si="2577">ROUND(((BK266-AP266)/BP266/10),2)*-1</f>
        <v>#DIV/0!</v>
      </c>
      <c r="BS266" s="90" t="e">
        <f>BQ266+BR266</f>
        <v>#DIV/0!</v>
      </c>
      <c r="BT266" s="93">
        <f>BU266+CB266</f>
        <v>0</v>
      </c>
      <c r="BU266" s="93">
        <f>BW266+BX266+BY266+BZ266+CA266</f>
        <v>0</v>
      </c>
      <c r="BV266" s="94"/>
      <c r="BW266" s="85"/>
      <c r="BX266" s="85"/>
      <c r="BY266" s="85"/>
      <c r="BZ266" s="85"/>
      <c r="CA266" s="85"/>
      <c r="CB266" s="93">
        <f>CC266+CD266+CE266</f>
        <v>0</v>
      </c>
      <c r="CC266" s="85"/>
      <c r="CD266" s="85"/>
      <c r="CE266" s="85"/>
      <c r="CF266" s="85">
        <f t="shared" ref="CF266:CF267" si="2578">(BX266+BY266+BZ266)-(BE266+BF266+BG266)</f>
        <v>0</v>
      </c>
      <c r="CG266" s="85">
        <f t="shared" ref="CG266:CG267" si="2579">(CC266+CD266)-(BJ266+BK266)</f>
        <v>0</v>
      </c>
      <c r="CH266" s="9"/>
      <c r="CI266" s="9"/>
      <c r="CJ266" s="96" t="e">
        <f t="shared" ref="CJ266" si="2580">ROUND(((BY266+BZ266)-(BF266+BG266))/CH266/10,2)*-1</f>
        <v>#DIV/0!</v>
      </c>
      <c r="CK266" s="96" t="e">
        <f t="shared" ref="CK266" si="2581">ROUND(((CD266-BK266)/CI266/10),2)*-1</f>
        <v>#DIV/0!</v>
      </c>
      <c r="CL266" s="96" t="e">
        <f>CJ266+CK266</f>
        <v>#DIV/0!</v>
      </c>
      <c r="CM266" s="93">
        <f>CN266+CU266</f>
        <v>0</v>
      </c>
      <c r="CN266" s="93">
        <f>CP266+CQ266+CR266+CS266+CT266</f>
        <v>0</v>
      </c>
      <c r="CO266" s="94"/>
      <c r="CP266" s="85"/>
      <c r="CQ266" s="85"/>
      <c r="CR266" s="85"/>
      <c r="CS266" s="85"/>
      <c r="CT266" s="85"/>
      <c r="CU266" s="93">
        <f>CV266+CW266+CX266</f>
        <v>0</v>
      </c>
      <c r="CV266" s="85"/>
      <c r="CW266" s="85"/>
      <c r="CX266" s="85"/>
      <c r="CY266" s="85">
        <f t="shared" ref="CY266:CY267" si="2582">(CQ266+CR266+CS266)-(BX266+BY266+BZ266)</f>
        <v>0</v>
      </c>
      <c r="CZ266" s="85">
        <f t="shared" ref="CZ266:CZ267" si="2583">(CV266+CW266)-(CC266+CD266)</f>
        <v>0</v>
      </c>
      <c r="DA266" s="9">
        <v>51896</v>
      </c>
      <c r="DB266" s="9">
        <v>34668</v>
      </c>
      <c r="DC266" s="96">
        <f t="shared" ref="DC266" si="2584">ROUND(((CR266+CS266)-(BY266+BZ266))/DA266/10,2)*-1</f>
        <v>0</v>
      </c>
      <c r="DD266" s="96">
        <f t="shared" ref="DD266" si="2585">ROUND(((CW266-CD266)/DB266/10),2)*-1</f>
        <v>0</v>
      </c>
      <c r="DE266" s="96">
        <f>DC266+DD266</f>
        <v>0</v>
      </c>
      <c r="DF266" s="93">
        <f>DG266+DN266</f>
        <v>0</v>
      </c>
      <c r="DG266" s="93">
        <f>DI266+DJ266+DK266+DL266+DM266</f>
        <v>0</v>
      </c>
      <c r="DH266" s="94"/>
      <c r="DI266" s="85"/>
      <c r="DJ266" s="85"/>
      <c r="DK266" s="85"/>
      <c r="DL266" s="85"/>
      <c r="DM266" s="85"/>
      <c r="DN266" s="93">
        <f>DO266+DP266+DQ266</f>
        <v>0</v>
      </c>
      <c r="DO266" s="85"/>
      <c r="DP266" s="85"/>
      <c r="DQ266" s="85"/>
      <c r="DR266" s="85">
        <f t="shared" ref="DR266:DR267" si="2586">(DJ266+DK266+DL266)-(CQ266+CR266+CS266)</f>
        <v>0</v>
      </c>
      <c r="DS266" s="85">
        <f t="shared" ref="DS266:DS267" si="2587">(DO266+DP266)-(CV266+CW266)</f>
        <v>0</v>
      </c>
      <c r="DT266" s="9"/>
      <c r="DU266" s="9"/>
      <c r="DV266" s="96" t="e">
        <f t="shared" ref="DV266" si="2588">ROUND(((DK266+DL266)-(CR266+CS266))/DT266/10,2)*-1</f>
        <v>#DIV/0!</v>
      </c>
      <c r="DW266" s="96" t="e">
        <f t="shared" ref="DW266" si="2589">ROUND(((DP266-CW266)/DU266/10),2)*-1</f>
        <v>#DIV/0!</v>
      </c>
      <c r="DX266" s="96" t="e">
        <f>DV266+DW266</f>
        <v>#DIV/0!</v>
      </c>
      <c r="DY266" s="93">
        <f>DZ266+EG266</f>
        <v>0</v>
      </c>
      <c r="DZ266" s="93">
        <f>EB266+EC266+ED266+EE266+EF266</f>
        <v>0</v>
      </c>
      <c r="EA266" s="94"/>
      <c r="EB266" s="85"/>
      <c r="EC266" s="85"/>
      <c r="ED266" s="85"/>
      <c r="EE266" s="85"/>
      <c r="EF266" s="85"/>
      <c r="EG266" s="93">
        <f>EH266+EI266+EJ266</f>
        <v>0</v>
      </c>
      <c r="EH266" s="85"/>
      <c r="EI266" s="85"/>
      <c r="EJ266" s="85"/>
      <c r="EK266" s="85">
        <f t="shared" ref="EK266:EK267" si="2590">(EC266+ED266+EE266)-(DJ266+DK266+DL266)</f>
        <v>0</v>
      </c>
      <c r="EL266" s="85">
        <f t="shared" ref="EL266:EL267" si="2591">(EH266+EI266)-(DO266+DP266)</f>
        <v>0</v>
      </c>
      <c r="EM266" s="9"/>
      <c r="EN266" s="9"/>
      <c r="EO266" s="96" t="e">
        <f t="shared" ref="EO266" si="2592">ROUND(((ED266+EE266)-(DK266+DL266))/EM266/10,2)*-1</f>
        <v>#DIV/0!</v>
      </c>
      <c r="EP266" s="96" t="e">
        <f t="shared" ref="EP266" si="2593">ROUND(((EI266-DP266)/EN266/10),2)*-1</f>
        <v>#DIV/0!</v>
      </c>
      <c r="EQ266" s="96" t="e">
        <f>EO266+EP266</f>
        <v>#DIV/0!</v>
      </c>
    </row>
    <row r="267" spans="1:147" x14ac:dyDescent="0.25">
      <c r="A267" s="5">
        <v>1493</v>
      </c>
      <c r="B267" s="2">
        <v>600033597</v>
      </c>
      <c r="C267" s="7">
        <v>70848211</v>
      </c>
      <c r="D267" s="8" t="s">
        <v>106</v>
      </c>
      <c r="E267" s="19">
        <v>3146</v>
      </c>
      <c r="F267" s="19" t="s">
        <v>109</v>
      </c>
      <c r="G267" s="19" t="s">
        <v>95</v>
      </c>
      <c r="H267" s="40">
        <f>I267+P267</f>
        <v>0</v>
      </c>
      <c r="I267" s="40">
        <f>K267+L267+M267+N267+O267</f>
        <v>0</v>
      </c>
      <c r="J267" s="5"/>
      <c r="K267" s="9"/>
      <c r="L267" s="9"/>
      <c r="M267" s="9"/>
      <c r="N267" s="9"/>
      <c r="O267" s="9"/>
      <c r="P267" s="40">
        <f>Q267+R267+S267</f>
        <v>0</v>
      </c>
      <c r="Q267" s="9"/>
      <c r="R267" s="9"/>
      <c r="S267" s="9"/>
      <c r="T267" s="68">
        <f>(L267+M267+N267)*-1</f>
        <v>0</v>
      </c>
      <c r="U267" s="68">
        <f>(Q267+R267)*-1</f>
        <v>0</v>
      </c>
      <c r="V267" s="9">
        <f>ROUND(T267*0.65,0)</f>
        <v>0</v>
      </c>
      <c r="W267" s="9">
        <f>ROUND(U267*0.65,0)</f>
        <v>0</v>
      </c>
      <c r="X267" s="45" t="s">
        <v>219</v>
      </c>
      <c r="Y267" s="45" t="s">
        <v>219</v>
      </c>
      <c r="Z267" s="73">
        <f t="shared" si="2566"/>
        <v>0</v>
      </c>
      <c r="AA267" s="73">
        <f t="shared" si="2567"/>
        <v>0</v>
      </c>
      <c r="AB267" s="73">
        <f>Z267+AA267</f>
        <v>0</v>
      </c>
      <c r="AC267" s="73">
        <f t="shared" si="2568"/>
        <v>0</v>
      </c>
      <c r="AD267" s="73">
        <f t="shared" si="2569"/>
        <v>0</v>
      </c>
      <c r="AE267" s="46">
        <f>AC267+AD267</f>
        <v>0</v>
      </c>
      <c r="AF267" s="40">
        <f>AG267+AN267</f>
        <v>0</v>
      </c>
      <c r="AG267" s="40">
        <f>AI267+AJ267+AK267+AL267+AM267</f>
        <v>0</v>
      </c>
      <c r="AH267" s="5"/>
      <c r="AI267" s="9"/>
      <c r="AJ267" s="9"/>
      <c r="AK267" s="9"/>
      <c r="AL267" s="9"/>
      <c r="AM267" s="9"/>
      <c r="AN267" s="40">
        <f>AO267+AP267+AQ267</f>
        <v>0</v>
      </c>
      <c r="AO267" s="9"/>
      <c r="AP267" s="9"/>
      <c r="AQ267" s="9"/>
      <c r="AR267" s="85">
        <f>((AL267+AK267+AJ267)-((V267)*-1))*-1</f>
        <v>0</v>
      </c>
      <c r="AS267" s="85">
        <f>((AO267+AP267)-((W267)*-1))*-1</f>
        <v>0</v>
      </c>
      <c r="AT267" s="45" t="s">
        <v>219</v>
      </c>
      <c r="AU267" s="45" t="s">
        <v>219</v>
      </c>
      <c r="AV267" s="90">
        <v>0</v>
      </c>
      <c r="AW267" s="90">
        <v>0</v>
      </c>
      <c r="AX267" s="90">
        <f>AV267+AW267</f>
        <v>0</v>
      </c>
      <c r="AY267" s="92">
        <f t="shared" si="2572"/>
        <v>0</v>
      </c>
      <c r="AZ267" s="92">
        <f t="shared" si="2573"/>
        <v>0</v>
      </c>
      <c r="BA267" s="93">
        <f>BB267+BI267</f>
        <v>0</v>
      </c>
      <c r="BB267" s="93">
        <f>BD267+BE267+BF267+BG267+BH267</f>
        <v>0</v>
      </c>
      <c r="BC267" s="94"/>
      <c r="BD267" s="85"/>
      <c r="BE267" s="85"/>
      <c r="BF267" s="85"/>
      <c r="BG267" s="85"/>
      <c r="BH267" s="85"/>
      <c r="BI267" s="93">
        <f>BJ267+BK267+BL267</f>
        <v>0</v>
      </c>
      <c r="BJ267" s="85"/>
      <c r="BK267" s="85"/>
      <c r="BL267" s="85"/>
      <c r="BM267" s="85">
        <f t="shared" si="2574"/>
        <v>0</v>
      </c>
      <c r="BN267" s="85">
        <f t="shared" si="2575"/>
        <v>0</v>
      </c>
      <c r="BO267" s="45" t="s">
        <v>219</v>
      </c>
      <c r="BP267" s="45" t="s">
        <v>219</v>
      </c>
      <c r="BQ267" s="90">
        <v>0</v>
      </c>
      <c r="BR267" s="90">
        <v>0</v>
      </c>
      <c r="BS267" s="90">
        <f>BQ267+BR267</f>
        <v>0</v>
      </c>
      <c r="BT267" s="93">
        <f>BU267+CB267</f>
        <v>0</v>
      </c>
      <c r="BU267" s="93">
        <f>BW267+BX267+BY267+BZ267+CA267</f>
        <v>0</v>
      </c>
      <c r="BV267" s="94"/>
      <c r="BW267" s="85"/>
      <c r="BX267" s="85"/>
      <c r="BY267" s="85"/>
      <c r="BZ267" s="85"/>
      <c r="CA267" s="85"/>
      <c r="CB267" s="93">
        <f>CC267+CD267+CE267</f>
        <v>0</v>
      </c>
      <c r="CC267" s="85"/>
      <c r="CD267" s="85"/>
      <c r="CE267" s="85"/>
      <c r="CF267" s="85">
        <f t="shared" si="2578"/>
        <v>0</v>
      </c>
      <c r="CG267" s="85">
        <f t="shared" si="2579"/>
        <v>0</v>
      </c>
      <c r="CH267" s="45" t="s">
        <v>219</v>
      </c>
      <c r="CI267" s="45" t="s">
        <v>219</v>
      </c>
      <c r="CJ267" s="96">
        <v>0</v>
      </c>
      <c r="CK267" s="96">
        <v>0</v>
      </c>
      <c r="CL267" s="96">
        <f>CJ267+CK267</f>
        <v>0</v>
      </c>
      <c r="CM267" s="93">
        <f>CN267+CU267</f>
        <v>0</v>
      </c>
      <c r="CN267" s="93">
        <f>CP267+CQ267+CR267+CS267+CT267</f>
        <v>0</v>
      </c>
      <c r="CO267" s="94"/>
      <c r="CP267" s="85"/>
      <c r="CQ267" s="85"/>
      <c r="CR267" s="85"/>
      <c r="CS267" s="85"/>
      <c r="CT267" s="85"/>
      <c r="CU267" s="93">
        <f>CV267+CW267+CX267</f>
        <v>0</v>
      </c>
      <c r="CV267" s="85"/>
      <c r="CW267" s="85"/>
      <c r="CX267" s="85"/>
      <c r="CY267" s="85">
        <f t="shared" si="2582"/>
        <v>0</v>
      </c>
      <c r="CZ267" s="85">
        <f t="shared" si="2583"/>
        <v>0</v>
      </c>
      <c r="DA267" s="45" t="s">
        <v>219</v>
      </c>
      <c r="DB267" s="45" t="s">
        <v>219</v>
      </c>
      <c r="DC267" s="96">
        <v>0</v>
      </c>
      <c r="DD267" s="96">
        <v>0</v>
      </c>
      <c r="DE267" s="96">
        <f>DC267+DD267</f>
        <v>0</v>
      </c>
      <c r="DF267" s="93">
        <f>DG267+DN267</f>
        <v>0</v>
      </c>
      <c r="DG267" s="93">
        <f>DI267+DJ267+DK267+DL267+DM267</f>
        <v>0</v>
      </c>
      <c r="DH267" s="94"/>
      <c r="DI267" s="85"/>
      <c r="DJ267" s="85"/>
      <c r="DK267" s="85"/>
      <c r="DL267" s="85"/>
      <c r="DM267" s="85"/>
      <c r="DN267" s="93">
        <f>DO267+DP267+DQ267</f>
        <v>0</v>
      </c>
      <c r="DO267" s="85"/>
      <c r="DP267" s="85"/>
      <c r="DQ267" s="85"/>
      <c r="DR267" s="85">
        <f t="shared" si="2586"/>
        <v>0</v>
      </c>
      <c r="DS267" s="85">
        <f t="shared" si="2587"/>
        <v>0</v>
      </c>
      <c r="DT267" s="45" t="s">
        <v>219</v>
      </c>
      <c r="DU267" s="45" t="s">
        <v>219</v>
      </c>
      <c r="DV267" s="96">
        <v>0</v>
      </c>
      <c r="DW267" s="96">
        <v>0</v>
      </c>
      <c r="DX267" s="96">
        <f>DV267+DW267</f>
        <v>0</v>
      </c>
      <c r="DY267" s="93">
        <f>DZ267+EG267</f>
        <v>0</v>
      </c>
      <c r="DZ267" s="93">
        <f>EB267+EC267+ED267+EE267+EF267</f>
        <v>0</v>
      </c>
      <c r="EA267" s="94"/>
      <c r="EB267" s="85"/>
      <c r="EC267" s="85"/>
      <c r="ED267" s="85"/>
      <c r="EE267" s="85"/>
      <c r="EF267" s="85"/>
      <c r="EG267" s="93">
        <f>EH267+EI267+EJ267</f>
        <v>0</v>
      </c>
      <c r="EH267" s="85"/>
      <c r="EI267" s="85"/>
      <c r="EJ267" s="85"/>
      <c r="EK267" s="85">
        <f t="shared" si="2590"/>
        <v>0</v>
      </c>
      <c r="EL267" s="85">
        <f t="shared" si="2591"/>
        <v>0</v>
      </c>
      <c r="EM267" s="45" t="s">
        <v>219</v>
      </c>
      <c r="EN267" s="45" t="s">
        <v>219</v>
      </c>
      <c r="EO267" s="96">
        <v>0</v>
      </c>
      <c r="EP267" s="96">
        <v>0</v>
      </c>
      <c r="EQ267" s="96">
        <f>EO267+EP267</f>
        <v>0</v>
      </c>
    </row>
    <row r="268" spans="1:147" x14ac:dyDescent="0.25">
      <c r="A268" s="29"/>
      <c r="B268" s="30"/>
      <c r="C268" s="31"/>
      <c r="D268" s="32" t="s">
        <v>196</v>
      </c>
      <c r="E268" s="34"/>
      <c r="F268" s="34"/>
      <c r="G268" s="34"/>
      <c r="H268" s="33">
        <f t="shared" ref="H268:AE268" si="2594">SUBTOTAL(9,H266:H267)</f>
        <v>40000</v>
      </c>
      <c r="I268" s="33">
        <f t="shared" si="2594"/>
        <v>0</v>
      </c>
      <c r="J268" s="33">
        <f t="shared" si="2594"/>
        <v>0</v>
      </c>
      <c r="K268" s="33">
        <f t="shared" si="2594"/>
        <v>0</v>
      </c>
      <c r="L268" s="33">
        <f t="shared" si="2594"/>
        <v>0</v>
      </c>
      <c r="M268" s="33">
        <f t="shared" si="2594"/>
        <v>0</v>
      </c>
      <c r="N268" s="33">
        <f t="shared" si="2594"/>
        <v>0</v>
      </c>
      <c r="O268" s="33">
        <f t="shared" si="2594"/>
        <v>0</v>
      </c>
      <c r="P268" s="33">
        <f t="shared" si="2594"/>
        <v>40000</v>
      </c>
      <c r="Q268" s="33">
        <f t="shared" si="2594"/>
        <v>0</v>
      </c>
      <c r="R268" s="33">
        <f t="shared" si="2594"/>
        <v>40000</v>
      </c>
      <c r="S268" s="33">
        <f t="shared" si="2594"/>
        <v>0</v>
      </c>
      <c r="T268" s="33">
        <f t="shared" si="2594"/>
        <v>0</v>
      </c>
      <c r="U268" s="33">
        <f t="shared" si="2594"/>
        <v>-40000</v>
      </c>
      <c r="V268" s="33">
        <f t="shared" si="2594"/>
        <v>0</v>
      </c>
      <c r="W268" s="33">
        <f t="shared" si="2594"/>
        <v>-26000</v>
      </c>
      <c r="X268" s="33">
        <f t="shared" si="2594"/>
        <v>50858</v>
      </c>
      <c r="Y268" s="33">
        <f t="shared" si="2594"/>
        <v>33975</v>
      </c>
      <c r="Z268" s="47">
        <f t="shared" si="2594"/>
        <v>0</v>
      </c>
      <c r="AA268" s="47">
        <f t="shared" si="2594"/>
        <v>-0.1</v>
      </c>
      <c r="AB268" s="47">
        <f t="shared" si="2594"/>
        <v>-0.1</v>
      </c>
      <c r="AC268" s="47">
        <f t="shared" si="2594"/>
        <v>0</v>
      </c>
      <c r="AD268" s="47">
        <f t="shared" si="2594"/>
        <v>-7.0000000000000007E-2</v>
      </c>
      <c r="AE268" s="47">
        <f t="shared" si="2594"/>
        <v>-7.0000000000000007E-2</v>
      </c>
      <c r="AF268" s="33">
        <f t="shared" ref="AF268:AX268" si="2595">SUBTOTAL(9,AF266:AF267)</f>
        <v>0</v>
      </c>
      <c r="AG268" s="33">
        <f t="shared" si="2595"/>
        <v>0</v>
      </c>
      <c r="AH268" s="33">
        <f t="shared" si="2595"/>
        <v>0</v>
      </c>
      <c r="AI268" s="33">
        <f t="shared" si="2595"/>
        <v>0</v>
      </c>
      <c r="AJ268" s="33">
        <f t="shared" si="2595"/>
        <v>0</v>
      </c>
      <c r="AK268" s="33">
        <f t="shared" si="2595"/>
        <v>0</v>
      </c>
      <c r="AL268" s="33">
        <f t="shared" si="2595"/>
        <v>0</v>
      </c>
      <c r="AM268" s="33">
        <f t="shared" si="2595"/>
        <v>0</v>
      </c>
      <c r="AN268" s="33">
        <f t="shared" si="2595"/>
        <v>0</v>
      </c>
      <c r="AO268" s="33">
        <f t="shared" si="2595"/>
        <v>0</v>
      </c>
      <c r="AP268" s="33">
        <f t="shared" si="2595"/>
        <v>0</v>
      </c>
      <c r="AQ268" s="33">
        <f t="shared" si="2595"/>
        <v>0</v>
      </c>
      <c r="AR268" s="33">
        <f t="shared" si="2595"/>
        <v>0</v>
      </c>
      <c r="AS268" s="33">
        <f t="shared" si="2595"/>
        <v>26000</v>
      </c>
      <c r="AT268" s="33">
        <f t="shared" si="2595"/>
        <v>0</v>
      </c>
      <c r="AU268" s="33">
        <f t="shared" si="2595"/>
        <v>0</v>
      </c>
      <c r="AV268" s="47" t="e">
        <f t="shared" si="2595"/>
        <v>#DIV/0!</v>
      </c>
      <c r="AW268" s="47" t="e">
        <f t="shared" si="2595"/>
        <v>#DIV/0!</v>
      </c>
      <c r="AX268" s="47" t="e">
        <f t="shared" si="2595"/>
        <v>#DIV/0!</v>
      </c>
      <c r="AY268"/>
      <c r="AZ268"/>
      <c r="BA268" s="33">
        <f t="shared" ref="BA268:BS268" si="2596">SUBTOTAL(9,BA266:BA267)</f>
        <v>0</v>
      </c>
      <c r="BB268" s="33">
        <f t="shared" si="2596"/>
        <v>0</v>
      </c>
      <c r="BC268" s="33">
        <f t="shared" si="2596"/>
        <v>0</v>
      </c>
      <c r="BD268" s="33">
        <f t="shared" si="2596"/>
        <v>0</v>
      </c>
      <c r="BE268" s="33">
        <f t="shared" si="2596"/>
        <v>0</v>
      </c>
      <c r="BF268" s="33">
        <f t="shared" si="2596"/>
        <v>0</v>
      </c>
      <c r="BG268" s="33">
        <f t="shared" si="2596"/>
        <v>0</v>
      </c>
      <c r="BH268" s="33">
        <f t="shared" si="2596"/>
        <v>0</v>
      </c>
      <c r="BI268" s="33">
        <f t="shared" si="2596"/>
        <v>0</v>
      </c>
      <c r="BJ268" s="33">
        <f t="shared" si="2596"/>
        <v>0</v>
      </c>
      <c r="BK268" s="33">
        <f t="shared" si="2596"/>
        <v>0</v>
      </c>
      <c r="BL268" s="33">
        <f t="shared" si="2596"/>
        <v>0</v>
      </c>
      <c r="BM268" s="33">
        <f t="shared" si="2596"/>
        <v>0</v>
      </c>
      <c r="BN268" s="33">
        <f t="shared" si="2596"/>
        <v>0</v>
      </c>
      <c r="BO268" s="33">
        <f t="shared" si="2596"/>
        <v>0</v>
      </c>
      <c r="BP268" s="33">
        <f t="shared" si="2596"/>
        <v>0</v>
      </c>
      <c r="BQ268" s="47" t="e">
        <f t="shared" si="2596"/>
        <v>#DIV/0!</v>
      </c>
      <c r="BR268" s="47" t="e">
        <f t="shared" si="2596"/>
        <v>#DIV/0!</v>
      </c>
      <c r="BS268" s="47" t="e">
        <f t="shared" si="2596"/>
        <v>#DIV/0!</v>
      </c>
      <c r="BT268" s="33">
        <f t="shared" ref="BT268:CL268" si="2597">SUBTOTAL(9,BT266:BT267)</f>
        <v>0</v>
      </c>
      <c r="BU268" s="33">
        <f t="shared" si="2597"/>
        <v>0</v>
      </c>
      <c r="BV268" s="33">
        <f t="shared" si="2597"/>
        <v>0</v>
      </c>
      <c r="BW268" s="33">
        <f t="shared" si="2597"/>
        <v>0</v>
      </c>
      <c r="BX268" s="33">
        <f t="shared" si="2597"/>
        <v>0</v>
      </c>
      <c r="BY268" s="33">
        <f t="shared" si="2597"/>
        <v>0</v>
      </c>
      <c r="BZ268" s="33">
        <f t="shared" si="2597"/>
        <v>0</v>
      </c>
      <c r="CA268" s="33">
        <f t="shared" si="2597"/>
        <v>0</v>
      </c>
      <c r="CB268" s="33">
        <f t="shared" si="2597"/>
        <v>0</v>
      </c>
      <c r="CC268" s="33">
        <f t="shared" si="2597"/>
        <v>0</v>
      </c>
      <c r="CD268" s="33">
        <f t="shared" si="2597"/>
        <v>0</v>
      </c>
      <c r="CE268" s="33">
        <f t="shared" si="2597"/>
        <v>0</v>
      </c>
      <c r="CF268" s="33">
        <f t="shared" si="2597"/>
        <v>0</v>
      </c>
      <c r="CG268" s="33">
        <f t="shared" si="2597"/>
        <v>0</v>
      </c>
      <c r="CH268" s="33">
        <f t="shared" si="2597"/>
        <v>0</v>
      </c>
      <c r="CI268" s="33">
        <f t="shared" si="2597"/>
        <v>0</v>
      </c>
      <c r="CJ268" s="60" t="e">
        <f t="shared" si="2597"/>
        <v>#DIV/0!</v>
      </c>
      <c r="CK268" s="60" t="e">
        <f t="shared" si="2597"/>
        <v>#DIV/0!</v>
      </c>
      <c r="CL268" s="60" t="e">
        <f t="shared" si="2597"/>
        <v>#DIV/0!</v>
      </c>
      <c r="CM268" s="33">
        <f t="shared" ref="CM268:DE268" si="2598">SUBTOTAL(9,CM266:CM267)</f>
        <v>0</v>
      </c>
      <c r="CN268" s="33">
        <f t="shared" si="2598"/>
        <v>0</v>
      </c>
      <c r="CO268" s="33">
        <f t="shared" si="2598"/>
        <v>0</v>
      </c>
      <c r="CP268" s="33">
        <f t="shared" si="2598"/>
        <v>0</v>
      </c>
      <c r="CQ268" s="33">
        <f t="shared" si="2598"/>
        <v>0</v>
      </c>
      <c r="CR268" s="33">
        <f t="shared" si="2598"/>
        <v>0</v>
      </c>
      <c r="CS268" s="33">
        <f t="shared" si="2598"/>
        <v>0</v>
      </c>
      <c r="CT268" s="33">
        <f t="shared" si="2598"/>
        <v>0</v>
      </c>
      <c r="CU268" s="33">
        <f t="shared" si="2598"/>
        <v>0</v>
      </c>
      <c r="CV268" s="33">
        <f t="shared" si="2598"/>
        <v>0</v>
      </c>
      <c r="CW268" s="33">
        <f t="shared" si="2598"/>
        <v>0</v>
      </c>
      <c r="CX268" s="33">
        <f t="shared" si="2598"/>
        <v>0</v>
      </c>
      <c r="CY268" s="33">
        <f t="shared" si="2598"/>
        <v>0</v>
      </c>
      <c r="CZ268" s="33">
        <f t="shared" si="2598"/>
        <v>0</v>
      </c>
      <c r="DA268" s="33">
        <f t="shared" si="2598"/>
        <v>51896</v>
      </c>
      <c r="DB268" s="33">
        <f t="shared" si="2598"/>
        <v>34668</v>
      </c>
      <c r="DC268" s="60">
        <f t="shared" si="2598"/>
        <v>0</v>
      </c>
      <c r="DD268" s="60">
        <f t="shared" si="2598"/>
        <v>0</v>
      </c>
      <c r="DE268" s="60">
        <f t="shared" si="2598"/>
        <v>0</v>
      </c>
      <c r="DF268" s="33">
        <f t="shared" ref="DF268:DX268" si="2599">SUBTOTAL(9,DF266:DF267)</f>
        <v>0</v>
      </c>
      <c r="DG268" s="33">
        <f t="shared" si="2599"/>
        <v>0</v>
      </c>
      <c r="DH268" s="33">
        <f t="shared" si="2599"/>
        <v>0</v>
      </c>
      <c r="DI268" s="33">
        <f t="shared" si="2599"/>
        <v>0</v>
      </c>
      <c r="DJ268" s="33">
        <f t="shared" si="2599"/>
        <v>0</v>
      </c>
      <c r="DK268" s="33">
        <f t="shared" si="2599"/>
        <v>0</v>
      </c>
      <c r="DL268" s="33">
        <f t="shared" si="2599"/>
        <v>0</v>
      </c>
      <c r="DM268" s="33">
        <f t="shared" si="2599"/>
        <v>0</v>
      </c>
      <c r="DN268" s="33">
        <f t="shared" si="2599"/>
        <v>0</v>
      </c>
      <c r="DO268" s="33">
        <f t="shared" si="2599"/>
        <v>0</v>
      </c>
      <c r="DP268" s="33">
        <f t="shared" si="2599"/>
        <v>0</v>
      </c>
      <c r="DQ268" s="33">
        <f t="shared" si="2599"/>
        <v>0</v>
      </c>
      <c r="DR268" s="33">
        <f t="shared" si="2599"/>
        <v>0</v>
      </c>
      <c r="DS268" s="33">
        <f t="shared" si="2599"/>
        <v>0</v>
      </c>
      <c r="DT268" s="33">
        <f t="shared" si="2599"/>
        <v>0</v>
      </c>
      <c r="DU268" s="33">
        <f t="shared" si="2599"/>
        <v>0</v>
      </c>
      <c r="DV268" s="60" t="e">
        <f t="shared" si="2599"/>
        <v>#DIV/0!</v>
      </c>
      <c r="DW268" s="60" t="e">
        <f t="shared" si="2599"/>
        <v>#DIV/0!</v>
      </c>
      <c r="DX268" s="60" t="e">
        <f t="shared" si="2599"/>
        <v>#DIV/0!</v>
      </c>
      <c r="DY268" s="33">
        <f t="shared" ref="DY268:EQ268" si="2600">SUBTOTAL(9,DY266:DY267)</f>
        <v>0</v>
      </c>
      <c r="DZ268" s="33">
        <f t="shared" si="2600"/>
        <v>0</v>
      </c>
      <c r="EA268" s="33">
        <f t="shared" si="2600"/>
        <v>0</v>
      </c>
      <c r="EB268" s="33">
        <f t="shared" si="2600"/>
        <v>0</v>
      </c>
      <c r="EC268" s="33">
        <f t="shared" si="2600"/>
        <v>0</v>
      </c>
      <c r="ED268" s="33">
        <f t="shared" si="2600"/>
        <v>0</v>
      </c>
      <c r="EE268" s="33">
        <f t="shared" si="2600"/>
        <v>0</v>
      </c>
      <c r="EF268" s="33">
        <f t="shared" si="2600"/>
        <v>0</v>
      </c>
      <c r="EG268" s="33">
        <f t="shared" si="2600"/>
        <v>0</v>
      </c>
      <c r="EH268" s="33">
        <f t="shared" si="2600"/>
        <v>0</v>
      </c>
      <c r="EI268" s="33">
        <f t="shared" si="2600"/>
        <v>0</v>
      </c>
      <c r="EJ268" s="33">
        <f t="shared" si="2600"/>
        <v>0</v>
      </c>
      <c r="EK268" s="33">
        <f t="shared" si="2600"/>
        <v>0</v>
      </c>
      <c r="EL268" s="33">
        <f t="shared" si="2600"/>
        <v>0</v>
      </c>
      <c r="EM268" s="33">
        <f t="shared" si="2600"/>
        <v>0</v>
      </c>
      <c r="EN268" s="33">
        <f t="shared" si="2600"/>
        <v>0</v>
      </c>
      <c r="EO268" s="60" t="e">
        <f t="shared" si="2600"/>
        <v>#DIV/0!</v>
      </c>
      <c r="EP268" s="60" t="e">
        <f t="shared" si="2600"/>
        <v>#DIV/0!</v>
      </c>
      <c r="EQ268" s="60" t="e">
        <f t="shared" si="2600"/>
        <v>#DIV/0!</v>
      </c>
    </row>
    <row r="269" spans="1:147" x14ac:dyDescent="0.25">
      <c r="A269" s="25">
        <v>1494</v>
      </c>
      <c r="B269" s="6">
        <v>600034062</v>
      </c>
      <c r="C269" s="26">
        <v>70948810</v>
      </c>
      <c r="D269" s="27" t="s">
        <v>107</v>
      </c>
      <c r="E269" s="6">
        <v>3146</v>
      </c>
      <c r="F269" s="6" t="s">
        <v>65</v>
      </c>
      <c r="G269" s="26" t="s">
        <v>95</v>
      </c>
      <c r="H269" s="40">
        <f>I269+P269</f>
        <v>5000</v>
      </c>
      <c r="I269" s="40">
        <f>K269+L269+M269+N269+O269</f>
        <v>0</v>
      </c>
      <c r="J269" s="5"/>
      <c r="K269" s="9"/>
      <c r="L269" s="9"/>
      <c r="M269" s="9"/>
      <c r="N269" s="9"/>
      <c r="O269" s="9"/>
      <c r="P269" s="40">
        <f>Q269+R269+S269</f>
        <v>5000</v>
      </c>
      <c r="Q269" s="9"/>
      <c r="R269" s="9">
        <v>5000</v>
      </c>
      <c r="S269" s="9"/>
      <c r="T269" s="68">
        <f>(L269+M269+N269)*-1</f>
        <v>0</v>
      </c>
      <c r="U269" s="68">
        <f>(Q269+R269)*-1</f>
        <v>-5000</v>
      </c>
      <c r="V269" s="9">
        <f t="shared" ref="V269:W271" si="2601">ROUND(T269*0.65,0)</f>
        <v>0</v>
      </c>
      <c r="W269" s="9">
        <f t="shared" si="2601"/>
        <v>-3250</v>
      </c>
      <c r="X269" s="9">
        <v>50858</v>
      </c>
      <c r="Y269" s="9">
        <v>33975</v>
      </c>
      <c r="Z269" s="73">
        <f t="shared" ref="Z269:Z271" si="2602">IF(T269=0,0,ROUND((T269+L269)/X269/12,2))</f>
        <v>0</v>
      </c>
      <c r="AA269" s="73">
        <f t="shared" ref="AA269:AA271" si="2603">IF(U269=0,0,ROUND((U269+Q269)/Y269/12,2))</f>
        <v>-0.01</v>
      </c>
      <c r="AB269" s="73">
        <f>Z269+AA269</f>
        <v>-0.01</v>
      </c>
      <c r="AC269" s="73">
        <f t="shared" ref="AC269:AC271" si="2604">ROUND(Z269*0.65,2)</f>
        <v>0</v>
      </c>
      <c r="AD269" s="73">
        <f t="shared" ref="AD269:AD271" si="2605">ROUND(AA269*0.65,2)</f>
        <v>-0.01</v>
      </c>
      <c r="AE269" s="46">
        <f>AC269+AD269</f>
        <v>-0.01</v>
      </c>
      <c r="AF269" s="40">
        <f>AG269+AN269</f>
        <v>0</v>
      </c>
      <c r="AG269" s="40">
        <f>AI269+AJ269+AK269+AL269+AM269</f>
        <v>0</v>
      </c>
      <c r="AH269" s="5"/>
      <c r="AI269" s="9"/>
      <c r="AJ269" s="9"/>
      <c r="AK269" s="9"/>
      <c r="AL269" s="9"/>
      <c r="AM269" s="9"/>
      <c r="AN269" s="40">
        <f>AO269+AP269+AQ269</f>
        <v>0</v>
      </c>
      <c r="AO269" s="9"/>
      <c r="AP269" s="9"/>
      <c r="AQ269" s="9"/>
      <c r="AR269" s="85">
        <f>((AL269+AK269+AJ269)-((V269)*-1))*-1</f>
        <v>0</v>
      </c>
      <c r="AS269" s="85">
        <f>((AO269+AP269)-((W269)*-1))*-1</f>
        <v>3250</v>
      </c>
      <c r="AT269" s="9"/>
      <c r="AU269" s="9"/>
      <c r="AV269" s="90" t="e">
        <f t="shared" ref="AV269:AV270" si="2606">ROUND((AY269/AT269/10)+(AC269),2)*-1</f>
        <v>#DIV/0!</v>
      </c>
      <c r="AW269" s="90" t="e">
        <f t="shared" ref="AW269:AW270" si="2607">ROUND((AZ269/AU269/10)+AD269,2)*-1</f>
        <v>#DIV/0!</v>
      </c>
      <c r="AX269" s="90" t="e">
        <f>AV269+AW269</f>
        <v>#DIV/0!</v>
      </c>
      <c r="AY269" s="92">
        <f t="shared" ref="AY269:AY271" si="2608">AK269+AL269</f>
        <v>0</v>
      </c>
      <c r="AZ269" s="92">
        <f t="shared" ref="AZ269:AZ271" si="2609">AP269</f>
        <v>0</v>
      </c>
      <c r="BA269" s="93">
        <f>BB269+BI269</f>
        <v>0</v>
      </c>
      <c r="BB269" s="93">
        <f>BD269+BE269+BF269+BG269+BH269</f>
        <v>0</v>
      </c>
      <c r="BC269" s="94"/>
      <c r="BD269" s="85"/>
      <c r="BE269" s="85"/>
      <c r="BF269" s="85"/>
      <c r="BG269" s="85"/>
      <c r="BH269" s="85"/>
      <c r="BI269" s="93">
        <f>BJ269+BK269+BL269</f>
        <v>0</v>
      </c>
      <c r="BJ269" s="85"/>
      <c r="BK269" s="85"/>
      <c r="BL269" s="85"/>
      <c r="BM269" s="85">
        <f t="shared" ref="BM269:BM271" si="2610">(BE269+BF269+BG269)-(AJ269+AK269+AL269)</f>
        <v>0</v>
      </c>
      <c r="BN269" s="85">
        <f t="shared" ref="BN269:BN271" si="2611">(BJ269+BK269)-(AO269+AP269)</f>
        <v>0</v>
      </c>
      <c r="BO269" s="9"/>
      <c r="BP269" s="9"/>
      <c r="BQ269" s="90" t="e">
        <f t="shared" ref="BQ269:BQ270" si="2612">ROUND(((BF269+BG269)-(AK269+AL269))/BO269/10,2)*-1</f>
        <v>#DIV/0!</v>
      </c>
      <c r="BR269" s="90" t="e">
        <f t="shared" ref="BR269:BR270" si="2613">ROUND(((BK269-AP269)/BP269/10),2)*-1</f>
        <v>#DIV/0!</v>
      </c>
      <c r="BS269" s="90" t="e">
        <f>BQ269+BR269</f>
        <v>#DIV/0!</v>
      </c>
      <c r="BT269" s="93">
        <f>BU269+CB269</f>
        <v>0</v>
      </c>
      <c r="BU269" s="93">
        <f>BW269+BX269+BY269+BZ269+CA269</f>
        <v>0</v>
      </c>
      <c r="BV269" s="94"/>
      <c r="BW269" s="85"/>
      <c r="BX269" s="85"/>
      <c r="BY269" s="85"/>
      <c r="BZ269" s="85"/>
      <c r="CA269" s="85"/>
      <c r="CB269" s="93">
        <f>CC269+CD269+CE269</f>
        <v>0</v>
      </c>
      <c r="CC269" s="85"/>
      <c r="CD269" s="85"/>
      <c r="CE269" s="85"/>
      <c r="CF269" s="85">
        <f t="shared" ref="CF269:CF271" si="2614">(BX269+BY269+BZ269)-(BE269+BF269+BG269)</f>
        <v>0</v>
      </c>
      <c r="CG269" s="85">
        <f t="shared" ref="CG269:CG271" si="2615">(CC269+CD269)-(BJ269+BK269)</f>
        <v>0</v>
      </c>
      <c r="CH269" s="9"/>
      <c r="CI269" s="9"/>
      <c r="CJ269" s="96" t="e">
        <f t="shared" ref="CJ269:CJ270" si="2616">ROUND(((BY269+BZ269)-(BF269+BG269))/CH269/10,2)*-1</f>
        <v>#DIV/0!</v>
      </c>
      <c r="CK269" s="96" t="e">
        <f t="shared" ref="CK269:CK270" si="2617">ROUND(((CD269-BK269)/CI269/10),2)*-1</f>
        <v>#DIV/0!</v>
      </c>
      <c r="CL269" s="96" t="e">
        <f>CJ269+CK269</f>
        <v>#DIV/0!</v>
      </c>
      <c r="CM269" s="93">
        <f>CN269+CU269</f>
        <v>0</v>
      </c>
      <c r="CN269" s="93">
        <f>CP269+CQ269+CR269+CS269+CT269</f>
        <v>0</v>
      </c>
      <c r="CO269" s="94"/>
      <c r="CP269" s="85"/>
      <c r="CQ269" s="85"/>
      <c r="CR269" s="85"/>
      <c r="CS269" s="85"/>
      <c r="CT269" s="85"/>
      <c r="CU269" s="93">
        <f>CV269+CW269+CX269</f>
        <v>0</v>
      </c>
      <c r="CV269" s="85"/>
      <c r="CW269" s="85"/>
      <c r="CX269" s="85"/>
      <c r="CY269" s="85">
        <f t="shared" ref="CY269:CY271" si="2618">(CQ269+CR269+CS269)-(BX269+BY269+BZ269)</f>
        <v>0</v>
      </c>
      <c r="CZ269" s="85">
        <f t="shared" ref="CZ269:CZ271" si="2619">(CV269+CW269)-(CC269+CD269)</f>
        <v>0</v>
      </c>
      <c r="DA269" s="9">
        <v>51896</v>
      </c>
      <c r="DB269" s="9">
        <v>34668</v>
      </c>
      <c r="DC269" s="96">
        <f t="shared" ref="DC269:DC270" si="2620">ROUND(((CR269+CS269)-(BY269+BZ269))/DA269/10,2)*-1</f>
        <v>0</v>
      </c>
      <c r="DD269" s="96">
        <f t="shared" ref="DD269:DD270" si="2621">ROUND(((CW269-CD269)/DB269/10),2)*-1</f>
        <v>0</v>
      </c>
      <c r="DE269" s="96">
        <f>DC269+DD269</f>
        <v>0</v>
      </c>
      <c r="DF269" s="93">
        <f>DG269+DN269</f>
        <v>0</v>
      </c>
      <c r="DG269" s="93">
        <f>DI269+DJ269+DK269+DL269+DM269</f>
        <v>0</v>
      </c>
      <c r="DH269" s="94"/>
      <c r="DI269" s="85"/>
      <c r="DJ269" s="85"/>
      <c r="DK269" s="85"/>
      <c r="DL269" s="85"/>
      <c r="DM269" s="85"/>
      <c r="DN269" s="93">
        <f>DO269+DP269+DQ269</f>
        <v>0</v>
      </c>
      <c r="DO269" s="85"/>
      <c r="DP269" s="85"/>
      <c r="DQ269" s="85"/>
      <c r="DR269" s="85">
        <f t="shared" ref="DR269:DR271" si="2622">(DJ269+DK269+DL269)-(CQ269+CR269+CS269)</f>
        <v>0</v>
      </c>
      <c r="DS269" s="85">
        <f t="shared" ref="DS269:DS271" si="2623">(DO269+DP269)-(CV269+CW269)</f>
        <v>0</v>
      </c>
      <c r="DT269" s="9"/>
      <c r="DU269" s="9"/>
      <c r="DV269" s="96" t="e">
        <f t="shared" ref="DV269:DV270" si="2624">ROUND(((DK269+DL269)-(CR269+CS269))/DT269/10,2)*-1</f>
        <v>#DIV/0!</v>
      </c>
      <c r="DW269" s="96" t="e">
        <f t="shared" ref="DW269:DW270" si="2625">ROUND(((DP269-CW269)/DU269/10),2)*-1</f>
        <v>#DIV/0!</v>
      </c>
      <c r="DX269" s="96" t="e">
        <f>DV269+DW269</f>
        <v>#DIV/0!</v>
      </c>
      <c r="DY269" s="93">
        <f>DZ269+EG269</f>
        <v>0</v>
      </c>
      <c r="DZ269" s="93">
        <f>EB269+EC269+ED269+EE269+EF269</f>
        <v>0</v>
      </c>
      <c r="EA269" s="94"/>
      <c r="EB269" s="85"/>
      <c r="EC269" s="85"/>
      <c r="ED269" s="85"/>
      <c r="EE269" s="85"/>
      <c r="EF269" s="85"/>
      <c r="EG269" s="93">
        <f>EH269+EI269+EJ269</f>
        <v>0</v>
      </c>
      <c r="EH269" s="85"/>
      <c r="EI269" s="85"/>
      <c r="EJ269" s="85"/>
      <c r="EK269" s="85">
        <f t="shared" ref="EK269:EK271" si="2626">(EC269+ED269+EE269)-(DJ269+DK269+DL269)</f>
        <v>0</v>
      </c>
      <c r="EL269" s="85">
        <f t="shared" ref="EL269:EL271" si="2627">(EH269+EI269)-(DO269+DP269)</f>
        <v>0</v>
      </c>
      <c r="EM269" s="9"/>
      <c r="EN269" s="9"/>
      <c r="EO269" s="96" t="e">
        <f t="shared" ref="EO269:EO270" si="2628">ROUND(((ED269+EE269)-(DK269+DL269))/EM269/10,2)*-1</f>
        <v>#DIV/0!</v>
      </c>
      <c r="EP269" s="96" t="e">
        <f t="shared" ref="EP269:EP270" si="2629">ROUND(((EI269-DP269)/EN269/10),2)*-1</f>
        <v>#DIV/0!</v>
      </c>
      <c r="EQ269" s="96" t="e">
        <f>EO269+EP269</f>
        <v>#DIV/0!</v>
      </c>
    </row>
    <row r="270" spans="1:147" x14ac:dyDescent="0.25">
      <c r="A270" s="5">
        <v>1494</v>
      </c>
      <c r="B270" s="2">
        <v>600034062</v>
      </c>
      <c r="C270" s="7">
        <v>70948810</v>
      </c>
      <c r="D270" s="8" t="s">
        <v>107</v>
      </c>
      <c r="E270" s="2">
        <v>3146</v>
      </c>
      <c r="F270" s="2" t="s">
        <v>56</v>
      </c>
      <c r="G270" s="7" t="s">
        <v>95</v>
      </c>
      <c r="H270" s="40">
        <f>I270+P270</f>
        <v>0</v>
      </c>
      <c r="I270" s="40">
        <f>K270+L270+M270+N270+O270</f>
        <v>0</v>
      </c>
      <c r="J270" s="5"/>
      <c r="K270" s="9"/>
      <c r="L270" s="9"/>
      <c r="M270" s="9"/>
      <c r="N270" s="9"/>
      <c r="O270" s="9"/>
      <c r="P270" s="40">
        <f>Q270+R270+S270</f>
        <v>0</v>
      </c>
      <c r="Q270" s="9"/>
      <c r="R270" s="9"/>
      <c r="S270" s="9"/>
      <c r="T270" s="68">
        <f>(L270+M270+N270)*-1</f>
        <v>0</v>
      </c>
      <c r="U270" s="68">
        <f>(Q270+R270)*-1</f>
        <v>0</v>
      </c>
      <c r="V270" s="9">
        <f t="shared" si="2601"/>
        <v>0</v>
      </c>
      <c r="W270" s="9">
        <f t="shared" si="2601"/>
        <v>0</v>
      </c>
      <c r="X270" s="9">
        <v>50756</v>
      </c>
      <c r="Y270" s="9">
        <v>30694</v>
      </c>
      <c r="Z270" s="73">
        <f t="shared" si="2602"/>
        <v>0</v>
      </c>
      <c r="AA270" s="73">
        <f t="shared" si="2603"/>
        <v>0</v>
      </c>
      <c r="AB270" s="73">
        <f>Z270+AA270</f>
        <v>0</v>
      </c>
      <c r="AC270" s="73">
        <f t="shared" si="2604"/>
        <v>0</v>
      </c>
      <c r="AD270" s="73">
        <f t="shared" si="2605"/>
        <v>0</v>
      </c>
      <c r="AE270" s="46">
        <f t="shared" ref="AE270" si="2630">AC270+AD270</f>
        <v>0</v>
      </c>
      <c r="AF270" s="40">
        <f>AG270+AN270</f>
        <v>0</v>
      </c>
      <c r="AG270" s="40">
        <f>AI270+AJ270+AK270+AL270+AM270</f>
        <v>0</v>
      </c>
      <c r="AH270" s="5"/>
      <c r="AI270" s="9"/>
      <c r="AJ270" s="9"/>
      <c r="AK270" s="9"/>
      <c r="AL270" s="9"/>
      <c r="AM270" s="9"/>
      <c r="AN270" s="40">
        <f>AO270+AP270+AQ270</f>
        <v>0</v>
      </c>
      <c r="AO270" s="9"/>
      <c r="AP270" s="9"/>
      <c r="AQ270" s="9"/>
      <c r="AR270" s="85">
        <f>((AL270+AK270+AJ270)-((V270)*-1))*-1</f>
        <v>0</v>
      </c>
      <c r="AS270" s="85">
        <f>((AO270+AP270)-((W270)*-1))*-1</f>
        <v>0</v>
      </c>
      <c r="AT270" s="9"/>
      <c r="AU270" s="9"/>
      <c r="AV270" s="90" t="e">
        <f t="shared" si="2606"/>
        <v>#DIV/0!</v>
      </c>
      <c r="AW270" s="90" t="e">
        <f t="shared" si="2607"/>
        <v>#DIV/0!</v>
      </c>
      <c r="AX270" s="90" t="e">
        <f>AV270+AW270</f>
        <v>#DIV/0!</v>
      </c>
      <c r="AY270" s="92">
        <f t="shared" si="2608"/>
        <v>0</v>
      </c>
      <c r="AZ270" s="92">
        <f t="shared" si="2609"/>
        <v>0</v>
      </c>
      <c r="BA270" s="93">
        <f>BB270+BI270</f>
        <v>0</v>
      </c>
      <c r="BB270" s="93">
        <f>BD270+BE270+BF270+BG270+BH270</f>
        <v>0</v>
      </c>
      <c r="BC270" s="94"/>
      <c r="BD270" s="85"/>
      <c r="BE270" s="85"/>
      <c r="BF270" s="85"/>
      <c r="BG270" s="85"/>
      <c r="BH270" s="85"/>
      <c r="BI270" s="93">
        <f>BJ270+BK270+BL270</f>
        <v>0</v>
      </c>
      <c r="BJ270" s="85"/>
      <c r="BK270" s="85"/>
      <c r="BL270" s="85"/>
      <c r="BM270" s="85">
        <f t="shared" si="2610"/>
        <v>0</v>
      </c>
      <c r="BN270" s="85">
        <f t="shared" si="2611"/>
        <v>0</v>
      </c>
      <c r="BO270" s="9"/>
      <c r="BP270" s="9"/>
      <c r="BQ270" s="90" t="e">
        <f t="shared" si="2612"/>
        <v>#DIV/0!</v>
      </c>
      <c r="BR270" s="90" t="e">
        <f t="shared" si="2613"/>
        <v>#DIV/0!</v>
      </c>
      <c r="BS270" s="90" t="e">
        <f>BQ270+BR270</f>
        <v>#DIV/0!</v>
      </c>
      <c r="BT270" s="93">
        <f>BU270+CB270</f>
        <v>0</v>
      </c>
      <c r="BU270" s="93">
        <f>BW270+BX270+BY270+BZ270+CA270</f>
        <v>0</v>
      </c>
      <c r="BV270" s="94"/>
      <c r="BW270" s="85"/>
      <c r="BX270" s="85"/>
      <c r="BY270" s="85"/>
      <c r="BZ270" s="85"/>
      <c r="CA270" s="85"/>
      <c r="CB270" s="93">
        <f>CC270+CD270+CE270</f>
        <v>0</v>
      </c>
      <c r="CC270" s="85"/>
      <c r="CD270" s="85"/>
      <c r="CE270" s="85"/>
      <c r="CF270" s="85">
        <f t="shared" si="2614"/>
        <v>0</v>
      </c>
      <c r="CG270" s="85">
        <f t="shared" si="2615"/>
        <v>0</v>
      </c>
      <c r="CH270" s="9"/>
      <c r="CI270" s="9"/>
      <c r="CJ270" s="96" t="e">
        <f t="shared" si="2616"/>
        <v>#DIV/0!</v>
      </c>
      <c r="CK270" s="96" t="e">
        <f t="shared" si="2617"/>
        <v>#DIV/0!</v>
      </c>
      <c r="CL270" s="96" t="e">
        <f>CJ270+CK270</f>
        <v>#DIV/0!</v>
      </c>
      <c r="CM270" s="93">
        <f>CN270+CU270</f>
        <v>0</v>
      </c>
      <c r="CN270" s="93">
        <f>CP270+CQ270+CR270+CS270+CT270</f>
        <v>0</v>
      </c>
      <c r="CO270" s="94"/>
      <c r="CP270" s="85"/>
      <c r="CQ270" s="85"/>
      <c r="CR270" s="85"/>
      <c r="CS270" s="85"/>
      <c r="CT270" s="85"/>
      <c r="CU270" s="93">
        <f>CV270+CW270+CX270</f>
        <v>0</v>
      </c>
      <c r="CV270" s="85"/>
      <c r="CW270" s="85"/>
      <c r="CX270" s="85"/>
      <c r="CY270" s="85">
        <f t="shared" si="2618"/>
        <v>0</v>
      </c>
      <c r="CZ270" s="85">
        <f t="shared" si="2619"/>
        <v>0</v>
      </c>
      <c r="DA270" s="9">
        <v>51792</v>
      </c>
      <c r="DB270" s="9">
        <v>31320</v>
      </c>
      <c r="DC270" s="96">
        <f t="shared" si="2620"/>
        <v>0</v>
      </c>
      <c r="DD270" s="96">
        <f t="shared" si="2621"/>
        <v>0</v>
      </c>
      <c r="DE270" s="96">
        <f>DC270+DD270</f>
        <v>0</v>
      </c>
      <c r="DF270" s="93">
        <f>DG270+DN270</f>
        <v>0</v>
      </c>
      <c r="DG270" s="93">
        <f>DI270+DJ270+DK270+DL270+DM270</f>
        <v>0</v>
      </c>
      <c r="DH270" s="94"/>
      <c r="DI270" s="85"/>
      <c r="DJ270" s="85"/>
      <c r="DK270" s="85"/>
      <c r="DL270" s="85"/>
      <c r="DM270" s="85"/>
      <c r="DN270" s="93">
        <f>DO270+DP270+DQ270</f>
        <v>0</v>
      </c>
      <c r="DO270" s="85"/>
      <c r="DP270" s="85"/>
      <c r="DQ270" s="85"/>
      <c r="DR270" s="85">
        <f t="shared" si="2622"/>
        <v>0</v>
      </c>
      <c r="DS270" s="85">
        <f t="shared" si="2623"/>
        <v>0</v>
      </c>
      <c r="DT270" s="9"/>
      <c r="DU270" s="9"/>
      <c r="DV270" s="96" t="e">
        <f t="shared" si="2624"/>
        <v>#DIV/0!</v>
      </c>
      <c r="DW270" s="96" t="e">
        <f t="shared" si="2625"/>
        <v>#DIV/0!</v>
      </c>
      <c r="DX270" s="96" t="e">
        <f>DV270+DW270</f>
        <v>#DIV/0!</v>
      </c>
      <c r="DY270" s="93">
        <f>DZ270+EG270</f>
        <v>0</v>
      </c>
      <c r="DZ270" s="93">
        <f>EB270+EC270+ED270+EE270+EF270</f>
        <v>0</v>
      </c>
      <c r="EA270" s="94"/>
      <c r="EB270" s="85"/>
      <c r="EC270" s="85"/>
      <c r="ED270" s="85"/>
      <c r="EE270" s="85"/>
      <c r="EF270" s="85"/>
      <c r="EG270" s="93">
        <f>EH270+EI270+EJ270</f>
        <v>0</v>
      </c>
      <c r="EH270" s="85"/>
      <c r="EI270" s="85"/>
      <c r="EJ270" s="85"/>
      <c r="EK270" s="85">
        <f t="shared" si="2626"/>
        <v>0</v>
      </c>
      <c r="EL270" s="85">
        <f t="shared" si="2627"/>
        <v>0</v>
      </c>
      <c r="EM270" s="9"/>
      <c r="EN270" s="9"/>
      <c r="EO270" s="96" t="e">
        <f t="shared" si="2628"/>
        <v>#DIV/0!</v>
      </c>
      <c r="EP270" s="96" t="e">
        <f t="shared" si="2629"/>
        <v>#DIV/0!</v>
      </c>
      <c r="EQ270" s="96" t="e">
        <f>EO270+EP270</f>
        <v>#DIV/0!</v>
      </c>
    </row>
    <row r="271" spans="1:147" x14ac:dyDescent="0.25">
      <c r="A271" s="5">
        <v>1494</v>
      </c>
      <c r="B271" s="2">
        <v>600034062</v>
      </c>
      <c r="C271" s="7">
        <v>70948810</v>
      </c>
      <c r="D271" s="8" t="s">
        <v>107</v>
      </c>
      <c r="E271" s="19">
        <v>3146</v>
      </c>
      <c r="F271" s="19" t="s">
        <v>109</v>
      </c>
      <c r="G271" s="19" t="s">
        <v>95</v>
      </c>
      <c r="H271" s="40">
        <f>I271+P271</f>
        <v>0</v>
      </c>
      <c r="I271" s="40">
        <f>K271+L271+M271+N271+O271</f>
        <v>0</v>
      </c>
      <c r="J271" s="5"/>
      <c r="K271" s="9"/>
      <c r="L271" s="9"/>
      <c r="M271" s="9"/>
      <c r="N271" s="9"/>
      <c r="O271" s="9"/>
      <c r="P271" s="40">
        <f>Q271+R271+S271</f>
        <v>0</v>
      </c>
      <c r="Q271" s="9"/>
      <c r="R271" s="9"/>
      <c r="S271" s="9"/>
      <c r="T271" s="68">
        <f>(L271+M271+N271)*-1</f>
        <v>0</v>
      </c>
      <c r="U271" s="68">
        <f>(Q271+R271)*-1</f>
        <v>0</v>
      </c>
      <c r="V271" s="9">
        <f t="shared" si="2601"/>
        <v>0</v>
      </c>
      <c r="W271" s="9">
        <f t="shared" si="2601"/>
        <v>0</v>
      </c>
      <c r="X271" s="45" t="s">
        <v>219</v>
      </c>
      <c r="Y271" s="45" t="s">
        <v>219</v>
      </c>
      <c r="Z271" s="73">
        <f t="shared" si="2602"/>
        <v>0</v>
      </c>
      <c r="AA271" s="73">
        <f t="shared" si="2603"/>
        <v>0</v>
      </c>
      <c r="AB271" s="73">
        <f>Z271+AA271</f>
        <v>0</v>
      </c>
      <c r="AC271" s="73">
        <f t="shared" si="2604"/>
        <v>0</v>
      </c>
      <c r="AD271" s="73">
        <f t="shared" si="2605"/>
        <v>0</v>
      </c>
      <c r="AE271" s="46">
        <f>AC271+AD271</f>
        <v>0</v>
      </c>
      <c r="AF271" s="40">
        <f>AG271+AN271</f>
        <v>0</v>
      </c>
      <c r="AG271" s="40">
        <f>AI271+AJ271+AK271+AL271+AM271</f>
        <v>0</v>
      </c>
      <c r="AH271" s="5"/>
      <c r="AI271" s="9"/>
      <c r="AJ271" s="9"/>
      <c r="AK271" s="9"/>
      <c r="AL271" s="9"/>
      <c r="AM271" s="9"/>
      <c r="AN271" s="40">
        <f>AO271+AP271+AQ271</f>
        <v>0</v>
      </c>
      <c r="AO271" s="9"/>
      <c r="AP271" s="9"/>
      <c r="AQ271" s="9"/>
      <c r="AR271" s="85">
        <f>((AL271+AK271+AJ271)-((V271)*-1))*-1</f>
        <v>0</v>
      </c>
      <c r="AS271" s="85">
        <f>((AO271+AP271)-((W271)*-1))*-1</f>
        <v>0</v>
      </c>
      <c r="AT271" s="45" t="s">
        <v>219</v>
      </c>
      <c r="AU271" s="45" t="s">
        <v>219</v>
      </c>
      <c r="AV271" s="90">
        <v>0</v>
      </c>
      <c r="AW271" s="90">
        <v>0</v>
      </c>
      <c r="AX271" s="90">
        <f>AV271+AW271</f>
        <v>0</v>
      </c>
      <c r="AY271" s="92">
        <f t="shared" si="2608"/>
        <v>0</v>
      </c>
      <c r="AZ271" s="92">
        <f t="shared" si="2609"/>
        <v>0</v>
      </c>
      <c r="BA271" s="93">
        <f>BB271+BI271</f>
        <v>0</v>
      </c>
      <c r="BB271" s="93">
        <f>BD271+BE271+BF271+BG271+BH271</f>
        <v>0</v>
      </c>
      <c r="BC271" s="94"/>
      <c r="BD271" s="85"/>
      <c r="BE271" s="85"/>
      <c r="BF271" s="85"/>
      <c r="BG271" s="85"/>
      <c r="BH271" s="85"/>
      <c r="BI271" s="93">
        <f>BJ271+BK271+BL271</f>
        <v>0</v>
      </c>
      <c r="BJ271" s="85"/>
      <c r="BK271" s="85"/>
      <c r="BL271" s="85"/>
      <c r="BM271" s="85">
        <f t="shared" si="2610"/>
        <v>0</v>
      </c>
      <c r="BN271" s="85">
        <f t="shared" si="2611"/>
        <v>0</v>
      </c>
      <c r="BO271" s="45" t="s">
        <v>219</v>
      </c>
      <c r="BP271" s="45" t="s">
        <v>219</v>
      </c>
      <c r="BQ271" s="90">
        <v>0</v>
      </c>
      <c r="BR271" s="90">
        <v>0</v>
      </c>
      <c r="BS271" s="90">
        <f>BQ271+BR271</f>
        <v>0</v>
      </c>
      <c r="BT271" s="93">
        <f>BU271+CB271</f>
        <v>0</v>
      </c>
      <c r="BU271" s="93">
        <f>BW271+BX271+BY271+BZ271+CA271</f>
        <v>0</v>
      </c>
      <c r="BV271" s="94"/>
      <c r="BW271" s="85"/>
      <c r="BX271" s="85"/>
      <c r="BY271" s="85"/>
      <c r="BZ271" s="85"/>
      <c r="CA271" s="85"/>
      <c r="CB271" s="93">
        <f>CC271+CD271+CE271</f>
        <v>0</v>
      </c>
      <c r="CC271" s="85"/>
      <c r="CD271" s="85"/>
      <c r="CE271" s="85"/>
      <c r="CF271" s="85">
        <f t="shared" si="2614"/>
        <v>0</v>
      </c>
      <c r="CG271" s="85">
        <f t="shared" si="2615"/>
        <v>0</v>
      </c>
      <c r="CH271" s="45" t="s">
        <v>219</v>
      </c>
      <c r="CI271" s="45" t="s">
        <v>219</v>
      </c>
      <c r="CJ271" s="96">
        <v>0</v>
      </c>
      <c r="CK271" s="96">
        <v>0</v>
      </c>
      <c r="CL271" s="96">
        <f>CJ271+CK271</f>
        <v>0</v>
      </c>
      <c r="CM271" s="93">
        <f>CN271+CU271</f>
        <v>0</v>
      </c>
      <c r="CN271" s="93">
        <f>CP271+CQ271+CR271+CS271+CT271</f>
        <v>0</v>
      </c>
      <c r="CO271" s="94"/>
      <c r="CP271" s="85"/>
      <c r="CQ271" s="85"/>
      <c r="CR271" s="85"/>
      <c r="CS271" s="85"/>
      <c r="CT271" s="85"/>
      <c r="CU271" s="93">
        <f>CV271+CW271+CX271</f>
        <v>0</v>
      </c>
      <c r="CV271" s="85"/>
      <c r="CW271" s="85"/>
      <c r="CX271" s="85"/>
      <c r="CY271" s="85">
        <f t="shared" si="2618"/>
        <v>0</v>
      </c>
      <c r="CZ271" s="85">
        <f t="shared" si="2619"/>
        <v>0</v>
      </c>
      <c r="DA271" s="45" t="s">
        <v>219</v>
      </c>
      <c r="DB271" s="45" t="s">
        <v>219</v>
      </c>
      <c r="DC271" s="96">
        <v>0</v>
      </c>
      <c r="DD271" s="96">
        <v>0</v>
      </c>
      <c r="DE271" s="96">
        <f>DC271+DD271</f>
        <v>0</v>
      </c>
      <c r="DF271" s="93">
        <f>DG271+DN271</f>
        <v>0</v>
      </c>
      <c r="DG271" s="93">
        <f>DI271+DJ271+DK271+DL271+DM271</f>
        <v>0</v>
      </c>
      <c r="DH271" s="94"/>
      <c r="DI271" s="85"/>
      <c r="DJ271" s="85"/>
      <c r="DK271" s="85"/>
      <c r="DL271" s="85"/>
      <c r="DM271" s="85"/>
      <c r="DN271" s="93">
        <f>DO271+DP271+DQ271</f>
        <v>0</v>
      </c>
      <c r="DO271" s="85"/>
      <c r="DP271" s="85"/>
      <c r="DQ271" s="85"/>
      <c r="DR271" s="85">
        <f t="shared" si="2622"/>
        <v>0</v>
      </c>
      <c r="DS271" s="85">
        <f t="shared" si="2623"/>
        <v>0</v>
      </c>
      <c r="DT271" s="45" t="s">
        <v>219</v>
      </c>
      <c r="DU271" s="45" t="s">
        <v>219</v>
      </c>
      <c r="DV271" s="96">
        <v>0</v>
      </c>
      <c r="DW271" s="96">
        <v>0</v>
      </c>
      <c r="DX271" s="96">
        <f>DV271+DW271</f>
        <v>0</v>
      </c>
      <c r="DY271" s="93">
        <f>DZ271+EG271</f>
        <v>0</v>
      </c>
      <c r="DZ271" s="93">
        <f>EB271+EC271+ED271+EE271+EF271</f>
        <v>0</v>
      </c>
      <c r="EA271" s="94"/>
      <c r="EB271" s="85"/>
      <c r="EC271" s="85"/>
      <c r="ED271" s="85"/>
      <c r="EE271" s="85"/>
      <c r="EF271" s="85"/>
      <c r="EG271" s="93">
        <f>EH271+EI271+EJ271</f>
        <v>0</v>
      </c>
      <c r="EH271" s="85"/>
      <c r="EI271" s="85"/>
      <c r="EJ271" s="85"/>
      <c r="EK271" s="85">
        <f t="shared" si="2626"/>
        <v>0</v>
      </c>
      <c r="EL271" s="85">
        <f t="shared" si="2627"/>
        <v>0</v>
      </c>
      <c r="EM271" s="45" t="s">
        <v>219</v>
      </c>
      <c r="EN271" s="45" t="s">
        <v>219</v>
      </c>
      <c r="EO271" s="96">
        <v>0</v>
      </c>
      <c r="EP271" s="96">
        <v>0</v>
      </c>
      <c r="EQ271" s="96">
        <f>EO271+EP271</f>
        <v>0</v>
      </c>
    </row>
    <row r="272" spans="1:147" x14ac:dyDescent="0.25">
      <c r="A272" s="29"/>
      <c r="B272" s="30"/>
      <c r="C272" s="31"/>
      <c r="D272" s="32" t="s">
        <v>197</v>
      </c>
      <c r="E272" s="34"/>
      <c r="F272" s="34"/>
      <c r="G272" s="34"/>
      <c r="H272" s="33">
        <f t="shared" ref="H272:AE272" si="2631">SUBTOTAL(9,H269:H271)</f>
        <v>5000</v>
      </c>
      <c r="I272" s="33">
        <f t="shared" si="2631"/>
        <v>0</v>
      </c>
      <c r="J272" s="33">
        <f t="shared" si="2631"/>
        <v>0</v>
      </c>
      <c r="K272" s="33">
        <f t="shared" si="2631"/>
        <v>0</v>
      </c>
      <c r="L272" s="33">
        <f t="shared" si="2631"/>
        <v>0</v>
      </c>
      <c r="M272" s="33">
        <f t="shared" si="2631"/>
        <v>0</v>
      </c>
      <c r="N272" s="33">
        <f t="shared" si="2631"/>
        <v>0</v>
      </c>
      <c r="O272" s="33">
        <f t="shared" si="2631"/>
        <v>0</v>
      </c>
      <c r="P272" s="33">
        <f t="shared" si="2631"/>
        <v>5000</v>
      </c>
      <c r="Q272" s="33">
        <f t="shared" si="2631"/>
        <v>0</v>
      </c>
      <c r="R272" s="33">
        <f t="shared" si="2631"/>
        <v>5000</v>
      </c>
      <c r="S272" s="33">
        <f t="shared" si="2631"/>
        <v>0</v>
      </c>
      <c r="T272" s="33">
        <f t="shared" si="2631"/>
        <v>0</v>
      </c>
      <c r="U272" s="33">
        <f t="shared" si="2631"/>
        <v>-5000</v>
      </c>
      <c r="V272" s="33">
        <f t="shared" si="2631"/>
        <v>0</v>
      </c>
      <c r="W272" s="33">
        <f t="shared" si="2631"/>
        <v>-3250</v>
      </c>
      <c r="X272" s="33">
        <f t="shared" si="2631"/>
        <v>101614</v>
      </c>
      <c r="Y272" s="33">
        <f t="shared" si="2631"/>
        <v>64669</v>
      </c>
      <c r="Z272" s="47">
        <f t="shared" si="2631"/>
        <v>0</v>
      </c>
      <c r="AA272" s="47">
        <f t="shared" si="2631"/>
        <v>-0.01</v>
      </c>
      <c r="AB272" s="47">
        <f t="shared" si="2631"/>
        <v>-0.01</v>
      </c>
      <c r="AC272" s="47">
        <f t="shared" si="2631"/>
        <v>0</v>
      </c>
      <c r="AD272" s="47">
        <f t="shared" si="2631"/>
        <v>-0.01</v>
      </c>
      <c r="AE272" s="47">
        <f t="shared" si="2631"/>
        <v>-0.01</v>
      </c>
      <c r="AF272" s="33">
        <f t="shared" ref="AF272:AX272" si="2632">SUBTOTAL(9,AF269:AF271)</f>
        <v>0</v>
      </c>
      <c r="AG272" s="33">
        <f t="shared" si="2632"/>
        <v>0</v>
      </c>
      <c r="AH272" s="33">
        <f t="shared" si="2632"/>
        <v>0</v>
      </c>
      <c r="AI272" s="33">
        <f t="shared" si="2632"/>
        <v>0</v>
      </c>
      <c r="AJ272" s="33">
        <f t="shared" si="2632"/>
        <v>0</v>
      </c>
      <c r="AK272" s="33">
        <f t="shared" si="2632"/>
        <v>0</v>
      </c>
      <c r="AL272" s="33">
        <f t="shared" si="2632"/>
        <v>0</v>
      </c>
      <c r="AM272" s="33">
        <f t="shared" si="2632"/>
        <v>0</v>
      </c>
      <c r="AN272" s="33">
        <f t="shared" si="2632"/>
        <v>0</v>
      </c>
      <c r="AO272" s="33">
        <f t="shared" si="2632"/>
        <v>0</v>
      </c>
      <c r="AP272" s="33">
        <f t="shared" si="2632"/>
        <v>0</v>
      </c>
      <c r="AQ272" s="33">
        <f t="shared" si="2632"/>
        <v>0</v>
      </c>
      <c r="AR272" s="33">
        <f t="shared" si="2632"/>
        <v>0</v>
      </c>
      <c r="AS272" s="33">
        <f t="shared" si="2632"/>
        <v>3250</v>
      </c>
      <c r="AT272" s="33">
        <f t="shared" si="2632"/>
        <v>0</v>
      </c>
      <c r="AU272" s="33">
        <f t="shared" si="2632"/>
        <v>0</v>
      </c>
      <c r="AV272" s="47" t="e">
        <f t="shared" si="2632"/>
        <v>#DIV/0!</v>
      </c>
      <c r="AW272" s="47" t="e">
        <f t="shared" si="2632"/>
        <v>#DIV/0!</v>
      </c>
      <c r="AX272" s="47" t="e">
        <f t="shared" si="2632"/>
        <v>#DIV/0!</v>
      </c>
      <c r="AY272"/>
      <c r="AZ272"/>
      <c r="BA272" s="33">
        <f t="shared" ref="BA272:BS272" si="2633">SUBTOTAL(9,BA269:BA271)</f>
        <v>0</v>
      </c>
      <c r="BB272" s="33">
        <f t="shared" si="2633"/>
        <v>0</v>
      </c>
      <c r="BC272" s="33">
        <f t="shared" si="2633"/>
        <v>0</v>
      </c>
      <c r="BD272" s="33">
        <f t="shared" si="2633"/>
        <v>0</v>
      </c>
      <c r="BE272" s="33">
        <f t="shared" si="2633"/>
        <v>0</v>
      </c>
      <c r="BF272" s="33">
        <f t="shared" si="2633"/>
        <v>0</v>
      </c>
      <c r="BG272" s="33">
        <f t="shared" si="2633"/>
        <v>0</v>
      </c>
      <c r="BH272" s="33">
        <f t="shared" si="2633"/>
        <v>0</v>
      </c>
      <c r="BI272" s="33">
        <f t="shared" si="2633"/>
        <v>0</v>
      </c>
      <c r="BJ272" s="33">
        <f t="shared" si="2633"/>
        <v>0</v>
      </c>
      <c r="BK272" s="33">
        <f t="shared" si="2633"/>
        <v>0</v>
      </c>
      <c r="BL272" s="33">
        <f t="shared" si="2633"/>
        <v>0</v>
      </c>
      <c r="BM272" s="33">
        <f t="shared" si="2633"/>
        <v>0</v>
      </c>
      <c r="BN272" s="33">
        <f t="shared" si="2633"/>
        <v>0</v>
      </c>
      <c r="BO272" s="33">
        <f t="shared" si="2633"/>
        <v>0</v>
      </c>
      <c r="BP272" s="33">
        <f t="shared" si="2633"/>
        <v>0</v>
      </c>
      <c r="BQ272" s="47" t="e">
        <f t="shared" si="2633"/>
        <v>#DIV/0!</v>
      </c>
      <c r="BR272" s="47" t="e">
        <f t="shared" si="2633"/>
        <v>#DIV/0!</v>
      </c>
      <c r="BS272" s="47" t="e">
        <f t="shared" si="2633"/>
        <v>#DIV/0!</v>
      </c>
      <c r="BT272" s="33">
        <f t="shared" ref="BT272:CL272" si="2634">SUBTOTAL(9,BT269:BT271)</f>
        <v>0</v>
      </c>
      <c r="BU272" s="33">
        <f t="shared" si="2634"/>
        <v>0</v>
      </c>
      <c r="BV272" s="33">
        <f t="shared" si="2634"/>
        <v>0</v>
      </c>
      <c r="BW272" s="33">
        <f t="shared" si="2634"/>
        <v>0</v>
      </c>
      <c r="BX272" s="33">
        <f t="shared" si="2634"/>
        <v>0</v>
      </c>
      <c r="BY272" s="33">
        <f t="shared" si="2634"/>
        <v>0</v>
      </c>
      <c r="BZ272" s="33">
        <f t="shared" si="2634"/>
        <v>0</v>
      </c>
      <c r="CA272" s="33">
        <f t="shared" si="2634"/>
        <v>0</v>
      </c>
      <c r="CB272" s="33">
        <f t="shared" si="2634"/>
        <v>0</v>
      </c>
      <c r="CC272" s="33">
        <f t="shared" si="2634"/>
        <v>0</v>
      </c>
      <c r="CD272" s="33">
        <f t="shared" si="2634"/>
        <v>0</v>
      </c>
      <c r="CE272" s="33">
        <f t="shared" si="2634"/>
        <v>0</v>
      </c>
      <c r="CF272" s="33">
        <f t="shared" si="2634"/>
        <v>0</v>
      </c>
      <c r="CG272" s="33">
        <f t="shared" si="2634"/>
        <v>0</v>
      </c>
      <c r="CH272" s="33">
        <f t="shared" si="2634"/>
        <v>0</v>
      </c>
      <c r="CI272" s="33">
        <f t="shared" si="2634"/>
        <v>0</v>
      </c>
      <c r="CJ272" s="60" t="e">
        <f t="shared" si="2634"/>
        <v>#DIV/0!</v>
      </c>
      <c r="CK272" s="60" t="e">
        <f t="shared" si="2634"/>
        <v>#DIV/0!</v>
      </c>
      <c r="CL272" s="60" t="e">
        <f t="shared" si="2634"/>
        <v>#DIV/0!</v>
      </c>
      <c r="CM272" s="33">
        <f t="shared" ref="CM272:DE272" si="2635">SUBTOTAL(9,CM269:CM271)</f>
        <v>0</v>
      </c>
      <c r="CN272" s="33">
        <f t="shared" si="2635"/>
        <v>0</v>
      </c>
      <c r="CO272" s="33">
        <f t="shared" si="2635"/>
        <v>0</v>
      </c>
      <c r="CP272" s="33">
        <f t="shared" si="2635"/>
        <v>0</v>
      </c>
      <c r="CQ272" s="33">
        <f t="shared" si="2635"/>
        <v>0</v>
      </c>
      <c r="CR272" s="33">
        <f t="shared" si="2635"/>
        <v>0</v>
      </c>
      <c r="CS272" s="33">
        <f t="shared" si="2635"/>
        <v>0</v>
      </c>
      <c r="CT272" s="33">
        <f t="shared" si="2635"/>
        <v>0</v>
      </c>
      <c r="CU272" s="33">
        <f t="shared" si="2635"/>
        <v>0</v>
      </c>
      <c r="CV272" s="33">
        <f t="shared" si="2635"/>
        <v>0</v>
      </c>
      <c r="CW272" s="33">
        <f t="shared" si="2635"/>
        <v>0</v>
      </c>
      <c r="CX272" s="33">
        <f t="shared" si="2635"/>
        <v>0</v>
      </c>
      <c r="CY272" s="33">
        <f t="shared" si="2635"/>
        <v>0</v>
      </c>
      <c r="CZ272" s="33">
        <f t="shared" si="2635"/>
        <v>0</v>
      </c>
      <c r="DA272" s="33">
        <f t="shared" si="2635"/>
        <v>103688</v>
      </c>
      <c r="DB272" s="33">
        <f t="shared" si="2635"/>
        <v>65988</v>
      </c>
      <c r="DC272" s="60">
        <f t="shared" si="2635"/>
        <v>0</v>
      </c>
      <c r="DD272" s="60">
        <f t="shared" si="2635"/>
        <v>0</v>
      </c>
      <c r="DE272" s="60">
        <f t="shared" si="2635"/>
        <v>0</v>
      </c>
      <c r="DF272" s="33">
        <f t="shared" ref="DF272:DX272" si="2636">SUBTOTAL(9,DF269:DF271)</f>
        <v>0</v>
      </c>
      <c r="DG272" s="33">
        <f t="shared" si="2636"/>
        <v>0</v>
      </c>
      <c r="DH272" s="33">
        <f t="shared" si="2636"/>
        <v>0</v>
      </c>
      <c r="DI272" s="33">
        <f t="shared" si="2636"/>
        <v>0</v>
      </c>
      <c r="DJ272" s="33">
        <f t="shared" si="2636"/>
        <v>0</v>
      </c>
      <c r="DK272" s="33">
        <f t="shared" si="2636"/>
        <v>0</v>
      </c>
      <c r="DL272" s="33">
        <f t="shared" si="2636"/>
        <v>0</v>
      </c>
      <c r="DM272" s="33">
        <f t="shared" si="2636"/>
        <v>0</v>
      </c>
      <c r="DN272" s="33">
        <f t="shared" si="2636"/>
        <v>0</v>
      </c>
      <c r="DO272" s="33">
        <f t="shared" si="2636"/>
        <v>0</v>
      </c>
      <c r="DP272" s="33">
        <f t="shared" si="2636"/>
        <v>0</v>
      </c>
      <c r="DQ272" s="33">
        <f t="shared" si="2636"/>
        <v>0</v>
      </c>
      <c r="DR272" s="33">
        <f t="shared" si="2636"/>
        <v>0</v>
      </c>
      <c r="DS272" s="33">
        <f t="shared" si="2636"/>
        <v>0</v>
      </c>
      <c r="DT272" s="33">
        <f t="shared" si="2636"/>
        <v>0</v>
      </c>
      <c r="DU272" s="33">
        <f t="shared" si="2636"/>
        <v>0</v>
      </c>
      <c r="DV272" s="60" t="e">
        <f t="shared" si="2636"/>
        <v>#DIV/0!</v>
      </c>
      <c r="DW272" s="60" t="e">
        <f t="shared" si="2636"/>
        <v>#DIV/0!</v>
      </c>
      <c r="DX272" s="60" t="e">
        <f t="shared" si="2636"/>
        <v>#DIV/0!</v>
      </c>
      <c r="DY272" s="33">
        <f t="shared" ref="DY272:EQ272" si="2637">SUBTOTAL(9,DY269:DY271)</f>
        <v>0</v>
      </c>
      <c r="DZ272" s="33">
        <f t="shared" si="2637"/>
        <v>0</v>
      </c>
      <c r="EA272" s="33">
        <f t="shared" si="2637"/>
        <v>0</v>
      </c>
      <c r="EB272" s="33">
        <f t="shared" si="2637"/>
        <v>0</v>
      </c>
      <c r="EC272" s="33">
        <f t="shared" si="2637"/>
        <v>0</v>
      </c>
      <c r="ED272" s="33">
        <f t="shared" si="2637"/>
        <v>0</v>
      </c>
      <c r="EE272" s="33">
        <f t="shared" si="2637"/>
        <v>0</v>
      </c>
      <c r="EF272" s="33">
        <f t="shared" si="2637"/>
        <v>0</v>
      </c>
      <c r="EG272" s="33">
        <f t="shared" si="2637"/>
        <v>0</v>
      </c>
      <c r="EH272" s="33">
        <f t="shared" si="2637"/>
        <v>0</v>
      </c>
      <c r="EI272" s="33">
        <f t="shared" si="2637"/>
        <v>0</v>
      </c>
      <c r="EJ272" s="33">
        <f t="shared" si="2637"/>
        <v>0</v>
      </c>
      <c r="EK272" s="33">
        <f t="shared" si="2637"/>
        <v>0</v>
      </c>
      <c r="EL272" s="33">
        <f t="shared" si="2637"/>
        <v>0</v>
      </c>
      <c r="EM272" s="33">
        <f t="shared" si="2637"/>
        <v>0</v>
      </c>
      <c r="EN272" s="33">
        <f t="shared" si="2637"/>
        <v>0</v>
      </c>
      <c r="EO272" s="60" t="e">
        <f t="shared" si="2637"/>
        <v>#DIV/0!</v>
      </c>
      <c r="EP272" s="60" t="e">
        <f t="shared" si="2637"/>
        <v>#DIV/0!</v>
      </c>
      <c r="EQ272" s="60" t="e">
        <f t="shared" si="2637"/>
        <v>#DIV/0!</v>
      </c>
    </row>
    <row r="273" spans="1:147" x14ac:dyDescent="0.25">
      <c r="A273" s="25">
        <v>1498</v>
      </c>
      <c r="B273" s="6">
        <v>691013861</v>
      </c>
      <c r="C273" s="26">
        <v>8729590</v>
      </c>
      <c r="D273" s="27" t="s">
        <v>108</v>
      </c>
      <c r="E273" s="6">
        <v>3146</v>
      </c>
      <c r="F273" s="6" t="s">
        <v>56</v>
      </c>
      <c r="G273" s="26" t="s">
        <v>95</v>
      </c>
      <c r="H273" s="40">
        <f>I273+P273</f>
        <v>0</v>
      </c>
      <c r="I273" s="40">
        <f>K273+L273+M273+N273+O273</f>
        <v>0</v>
      </c>
      <c r="J273" s="5"/>
      <c r="K273" s="9"/>
      <c r="L273" s="9"/>
      <c r="M273" s="9"/>
      <c r="N273" s="9"/>
      <c r="O273" s="9"/>
      <c r="P273" s="40">
        <f>Q273+R273+S273</f>
        <v>0</v>
      </c>
      <c r="Q273" s="9"/>
      <c r="R273" s="9"/>
      <c r="S273" s="9"/>
      <c r="T273" s="68">
        <f>(L273+M273+N273)*-1</f>
        <v>0</v>
      </c>
      <c r="U273" s="68">
        <f>(Q273+R273)*-1</f>
        <v>0</v>
      </c>
      <c r="V273" s="9">
        <f t="shared" ref="V273:W276" si="2638">ROUND(T273*0.65,0)</f>
        <v>0</v>
      </c>
      <c r="W273" s="9">
        <f t="shared" si="2638"/>
        <v>0</v>
      </c>
      <c r="X273" s="9">
        <v>50756</v>
      </c>
      <c r="Y273" s="9">
        <v>30694</v>
      </c>
      <c r="Z273" s="73">
        <f t="shared" ref="Z273:Z276" si="2639">IF(T273=0,0,ROUND((T273+L273)/X273/12,2))</f>
        <v>0</v>
      </c>
      <c r="AA273" s="73">
        <f t="shared" ref="AA273:AA276" si="2640">IF(U273=0,0,ROUND((U273+Q273)/Y273/12,2))</f>
        <v>0</v>
      </c>
      <c r="AB273" s="73">
        <f>Z273+AA273</f>
        <v>0</v>
      </c>
      <c r="AC273" s="73">
        <f t="shared" ref="AC273:AC276" si="2641">ROUND(Z273*0.65,2)</f>
        <v>0</v>
      </c>
      <c r="AD273" s="73">
        <f t="shared" ref="AD273:AD276" si="2642">ROUND(AA273*0.65,2)</f>
        <v>0</v>
      </c>
      <c r="AE273" s="46">
        <f t="shared" ref="AE273:AE274" si="2643">AC273+AD273</f>
        <v>0</v>
      </c>
      <c r="AF273" s="40">
        <f>AG273+AN273</f>
        <v>0</v>
      </c>
      <c r="AG273" s="40">
        <f>AI273+AJ273+AK273+AL273+AM273</f>
        <v>0</v>
      </c>
      <c r="AH273" s="5"/>
      <c r="AI273" s="9"/>
      <c r="AJ273" s="9"/>
      <c r="AK273" s="9"/>
      <c r="AL273" s="9"/>
      <c r="AM273" s="9"/>
      <c r="AN273" s="80">
        <f>AO273+AP273+AQ273</f>
        <v>0</v>
      </c>
      <c r="AO273" s="82"/>
      <c r="AP273" s="82"/>
      <c r="AQ273" s="9"/>
      <c r="AR273" s="85">
        <f>((AL273+AK273+AJ273)-((V273)*-1))*-1</f>
        <v>0</v>
      </c>
      <c r="AS273" s="85">
        <f>((AO273+AP273)-((W273)*-1))*-1</f>
        <v>0</v>
      </c>
      <c r="AT273" s="9"/>
      <c r="AU273" s="9"/>
      <c r="AV273" s="90" t="e">
        <f t="shared" ref="AV273:AV274" si="2644">ROUND((AY273/AT273/10)+(AC273),2)*-1</f>
        <v>#DIV/0!</v>
      </c>
      <c r="AW273" s="90" t="e">
        <f t="shared" ref="AW273:AW274" si="2645">ROUND((AZ273/AU273/10)+AD273,2)*-1</f>
        <v>#DIV/0!</v>
      </c>
      <c r="AX273" s="90" t="e">
        <f>AV273+AW273</f>
        <v>#DIV/0!</v>
      </c>
      <c r="AY273" s="92">
        <f t="shared" ref="AY273:AY276" si="2646">AK273+AL273</f>
        <v>0</v>
      </c>
      <c r="AZ273" s="92">
        <f t="shared" ref="AZ273:AZ276" si="2647">AP273</f>
        <v>0</v>
      </c>
      <c r="BA273" s="93">
        <f>BB273+BI273</f>
        <v>0</v>
      </c>
      <c r="BB273" s="93">
        <f>BD273+BE273+BF273+BG273+BH273</f>
        <v>0</v>
      </c>
      <c r="BC273" s="94"/>
      <c r="BD273" s="85"/>
      <c r="BE273" s="85"/>
      <c r="BF273" s="85"/>
      <c r="BG273" s="85"/>
      <c r="BH273" s="85"/>
      <c r="BI273" s="93">
        <f>BJ273+BK273+BL273</f>
        <v>0</v>
      </c>
      <c r="BJ273" s="85"/>
      <c r="BK273" s="85"/>
      <c r="BL273" s="85"/>
      <c r="BM273" s="85">
        <f t="shared" ref="BM273:BM276" si="2648">(BE273+BF273+BG273)-(AJ273+AK273+AL273)</f>
        <v>0</v>
      </c>
      <c r="BN273" s="85">
        <f t="shared" ref="BN273:BN276" si="2649">(BJ273+BK273)-(AO273+AP273)</f>
        <v>0</v>
      </c>
      <c r="BO273" s="9"/>
      <c r="BP273" s="9"/>
      <c r="BQ273" s="90" t="e">
        <f t="shared" ref="BQ273:BQ274" si="2650">ROUND(((BF273+BG273)-(AK273+AL273))/BO273/10,2)*-1</f>
        <v>#DIV/0!</v>
      </c>
      <c r="BR273" s="90" t="e">
        <f t="shared" ref="BR273:BR274" si="2651">ROUND(((BK273-AP273)/BP273/10),2)*-1</f>
        <v>#DIV/0!</v>
      </c>
      <c r="BS273" s="90" t="e">
        <f>BQ273+BR273</f>
        <v>#DIV/0!</v>
      </c>
      <c r="BT273" s="93">
        <f>BU273+CB273</f>
        <v>0</v>
      </c>
      <c r="BU273" s="93">
        <f>BW273+BX273+BY273+BZ273+CA273</f>
        <v>0</v>
      </c>
      <c r="BV273" s="81"/>
      <c r="BW273" s="82"/>
      <c r="BX273" s="82"/>
      <c r="BY273" s="82"/>
      <c r="BZ273" s="82"/>
      <c r="CA273" s="82"/>
      <c r="CB273" s="80">
        <f>CC273+CD273+CE273</f>
        <v>0</v>
      </c>
      <c r="CC273" s="82"/>
      <c r="CD273" s="82"/>
      <c r="CE273" s="82"/>
      <c r="CF273" s="85">
        <f t="shared" ref="CF273:CF276" si="2652">(BX273+BY273+BZ273)-(BE273+BF273+BG273)</f>
        <v>0</v>
      </c>
      <c r="CG273" s="85">
        <f t="shared" ref="CG273:CG276" si="2653">(CC273+CD273)-(BJ273+BK273)</f>
        <v>0</v>
      </c>
      <c r="CH273" s="9"/>
      <c r="CI273" s="9"/>
      <c r="CJ273" s="96" t="e">
        <f t="shared" ref="CJ273:CJ274" si="2654">ROUND(((BY273+BZ273)-(BF273+BG273))/CH273/10,2)*-1</f>
        <v>#DIV/0!</v>
      </c>
      <c r="CK273" s="96" t="e">
        <f t="shared" ref="CK273:CK274" si="2655">ROUND(((CD273-BK273)/CI273/10),2)*-1</f>
        <v>#DIV/0!</v>
      </c>
      <c r="CL273" s="96" t="e">
        <f>CJ273+CK273</f>
        <v>#DIV/0!</v>
      </c>
      <c r="CM273" s="93">
        <f>CN273+CU273</f>
        <v>0</v>
      </c>
      <c r="CN273" s="93">
        <f>CP273+CQ273+CR273+CS273+CT273</f>
        <v>0</v>
      </c>
      <c r="CO273" s="94"/>
      <c r="CP273" s="85"/>
      <c r="CQ273" s="85"/>
      <c r="CR273" s="85"/>
      <c r="CS273" s="85"/>
      <c r="CT273" s="85"/>
      <c r="CU273" s="93">
        <f>CV273+CW273+CX273</f>
        <v>0</v>
      </c>
      <c r="CV273" s="85"/>
      <c r="CW273" s="85"/>
      <c r="CX273" s="85"/>
      <c r="CY273" s="85">
        <f t="shared" ref="CY273:CY276" si="2656">(CQ273+CR273+CS273)-(BX273+BY273+BZ273)</f>
        <v>0</v>
      </c>
      <c r="CZ273" s="85">
        <f t="shared" ref="CZ273:CZ276" si="2657">(CV273+CW273)-(CC273+CD273)</f>
        <v>0</v>
      </c>
      <c r="DA273" s="9">
        <v>51792</v>
      </c>
      <c r="DB273" s="9">
        <v>31320</v>
      </c>
      <c r="DC273" s="96">
        <f t="shared" ref="DC273:DC274" si="2658">ROUND(((CR273+CS273)-(BY273+BZ273))/DA273/10,2)*-1</f>
        <v>0</v>
      </c>
      <c r="DD273" s="96">
        <f t="shared" ref="DD273:DD274" si="2659">ROUND(((CW273-CD273)/DB273/10),2)*-1</f>
        <v>0</v>
      </c>
      <c r="DE273" s="96">
        <f>DC273+DD273</f>
        <v>0</v>
      </c>
      <c r="DF273" s="93">
        <f>DG273+DN273</f>
        <v>0</v>
      </c>
      <c r="DG273" s="93">
        <f>DI273+DJ273+DK273+DL273+DM273</f>
        <v>0</v>
      </c>
      <c r="DH273" s="94"/>
      <c r="DI273" s="85"/>
      <c r="DJ273" s="85"/>
      <c r="DK273" s="85"/>
      <c r="DL273" s="85"/>
      <c r="DM273" s="85"/>
      <c r="DN273" s="93">
        <f>DO273+DP273+DQ273</f>
        <v>0</v>
      </c>
      <c r="DO273" s="85"/>
      <c r="DP273" s="85"/>
      <c r="DQ273" s="85"/>
      <c r="DR273" s="85">
        <f t="shared" ref="DR273:DR276" si="2660">(DJ273+DK273+DL273)-(CQ273+CR273+CS273)</f>
        <v>0</v>
      </c>
      <c r="DS273" s="85">
        <f t="shared" ref="DS273:DS276" si="2661">(DO273+DP273)-(CV273+CW273)</f>
        <v>0</v>
      </c>
      <c r="DT273" s="9"/>
      <c r="DU273" s="9"/>
      <c r="DV273" s="96" t="e">
        <f t="shared" ref="DV273:DV274" si="2662">ROUND(((DK273+DL273)-(CR273+CS273))/DT273/10,2)*-1</f>
        <v>#DIV/0!</v>
      </c>
      <c r="DW273" s="96" t="e">
        <f t="shared" ref="DW273:DW274" si="2663">ROUND(((DP273-CW273)/DU273/10),2)*-1</f>
        <v>#DIV/0!</v>
      </c>
      <c r="DX273" s="96" t="e">
        <f>DV273+DW273</f>
        <v>#DIV/0!</v>
      </c>
      <c r="DY273" s="93">
        <f>DZ273+EG273</f>
        <v>0</v>
      </c>
      <c r="DZ273" s="93">
        <f>EB273+EC273+ED273+EE273+EF273</f>
        <v>0</v>
      </c>
      <c r="EA273" s="94"/>
      <c r="EB273" s="85"/>
      <c r="EC273" s="85"/>
      <c r="ED273" s="85"/>
      <c r="EE273" s="85"/>
      <c r="EF273" s="85"/>
      <c r="EG273" s="93">
        <f>EH273+EI273+EJ273</f>
        <v>0</v>
      </c>
      <c r="EH273" s="85"/>
      <c r="EI273" s="85"/>
      <c r="EJ273" s="85"/>
      <c r="EK273" s="85">
        <f t="shared" ref="EK273:EK276" si="2664">(EC273+ED273+EE273)-(DJ273+DK273+DL273)</f>
        <v>0</v>
      </c>
      <c r="EL273" s="85">
        <f t="shared" ref="EL273:EL276" si="2665">(EH273+EI273)-(DO273+DP273)</f>
        <v>0</v>
      </c>
      <c r="EM273" s="9"/>
      <c r="EN273" s="9"/>
      <c r="EO273" s="96" t="e">
        <f t="shared" ref="EO273:EO274" si="2666">ROUND(((ED273+EE273)-(DK273+DL273))/EM273/10,2)*-1</f>
        <v>#DIV/0!</v>
      </c>
      <c r="EP273" s="96" t="e">
        <f t="shared" ref="EP273:EP274" si="2667">ROUND(((EI273-DP273)/EN273/10),2)*-1</f>
        <v>#DIV/0!</v>
      </c>
      <c r="EQ273" s="96" t="e">
        <f>EO273+EP273</f>
        <v>#DIV/0!</v>
      </c>
    </row>
    <row r="274" spans="1:147" x14ac:dyDescent="0.25">
      <c r="A274" s="5">
        <v>1498</v>
      </c>
      <c r="B274" s="2">
        <v>691013861</v>
      </c>
      <c r="C274" s="7">
        <v>8729590</v>
      </c>
      <c r="D274" s="8" t="s">
        <v>108</v>
      </c>
      <c r="E274" s="2">
        <v>3146</v>
      </c>
      <c r="F274" s="2" t="s">
        <v>56</v>
      </c>
      <c r="G274" s="7" t="s">
        <v>95</v>
      </c>
      <c r="H274" s="40">
        <f>I274+P274</f>
        <v>0</v>
      </c>
      <c r="I274" s="40">
        <f>K274+L274+M274+N274+O274</f>
        <v>0</v>
      </c>
      <c r="J274" s="5"/>
      <c r="K274" s="9"/>
      <c r="L274" s="9"/>
      <c r="M274" s="9"/>
      <c r="N274" s="9"/>
      <c r="O274" s="9"/>
      <c r="P274" s="40">
        <f>Q274+R274+S274</f>
        <v>0</v>
      </c>
      <c r="Q274" s="9"/>
      <c r="R274" s="9"/>
      <c r="S274" s="9"/>
      <c r="T274" s="68">
        <f>(L274+M274+N274)*-1</f>
        <v>0</v>
      </c>
      <c r="U274" s="68">
        <f>(Q274+R274)*-1</f>
        <v>0</v>
      </c>
      <c r="V274" s="9">
        <f t="shared" si="2638"/>
        <v>0</v>
      </c>
      <c r="W274" s="9">
        <f t="shared" si="2638"/>
        <v>0</v>
      </c>
      <c r="X274" s="9">
        <v>50756</v>
      </c>
      <c r="Y274" s="9">
        <v>30694</v>
      </c>
      <c r="Z274" s="73">
        <f t="shared" si="2639"/>
        <v>0</v>
      </c>
      <c r="AA274" s="73">
        <f t="shared" si="2640"/>
        <v>0</v>
      </c>
      <c r="AB274" s="73">
        <f>Z274+AA274</f>
        <v>0</v>
      </c>
      <c r="AC274" s="73">
        <f t="shared" si="2641"/>
        <v>0</v>
      </c>
      <c r="AD274" s="73">
        <f t="shared" si="2642"/>
        <v>0</v>
      </c>
      <c r="AE274" s="46">
        <f t="shared" si="2643"/>
        <v>0</v>
      </c>
      <c r="AF274" s="40">
        <f>AG274+AN274</f>
        <v>0</v>
      </c>
      <c r="AG274" s="40">
        <f>AI274+AJ274+AK274+AL274+AM274</f>
        <v>0</v>
      </c>
      <c r="AH274" s="5"/>
      <c r="AI274" s="9"/>
      <c r="AJ274" s="9"/>
      <c r="AK274" s="9"/>
      <c r="AL274" s="9"/>
      <c r="AM274" s="9"/>
      <c r="AN274" s="80">
        <f>AO274+AP274+AQ274</f>
        <v>0</v>
      </c>
      <c r="AO274" s="82"/>
      <c r="AP274" s="82"/>
      <c r="AQ274" s="9"/>
      <c r="AR274" s="85">
        <f>((AL274+AK274+AJ274)-((V274)*-1))*-1</f>
        <v>0</v>
      </c>
      <c r="AS274" s="85">
        <f>((AO274+AP274)-((W274)*-1))*-1</f>
        <v>0</v>
      </c>
      <c r="AT274" s="9"/>
      <c r="AU274" s="9"/>
      <c r="AV274" s="90" t="e">
        <f t="shared" si="2644"/>
        <v>#DIV/0!</v>
      </c>
      <c r="AW274" s="90" t="e">
        <f t="shared" si="2645"/>
        <v>#DIV/0!</v>
      </c>
      <c r="AX274" s="90" t="e">
        <f>AV274+AW274</f>
        <v>#DIV/0!</v>
      </c>
      <c r="AY274" s="92">
        <f t="shared" si="2646"/>
        <v>0</v>
      </c>
      <c r="AZ274" s="92">
        <f t="shared" si="2647"/>
        <v>0</v>
      </c>
      <c r="BA274" s="93">
        <f>BB274+BI274</f>
        <v>0</v>
      </c>
      <c r="BB274" s="93">
        <f>BD274+BE274+BF274+BG274+BH274</f>
        <v>0</v>
      </c>
      <c r="BC274" s="94"/>
      <c r="BD274" s="85"/>
      <c r="BE274" s="85"/>
      <c r="BF274" s="85"/>
      <c r="BG274" s="85"/>
      <c r="BH274" s="85"/>
      <c r="BI274" s="93">
        <f>BJ274+BK274+BL274</f>
        <v>0</v>
      </c>
      <c r="BJ274" s="85"/>
      <c r="BK274" s="85"/>
      <c r="BL274" s="85"/>
      <c r="BM274" s="85">
        <f t="shared" si="2648"/>
        <v>0</v>
      </c>
      <c r="BN274" s="85">
        <f t="shared" si="2649"/>
        <v>0</v>
      </c>
      <c r="BO274" s="9"/>
      <c r="BP274" s="9"/>
      <c r="BQ274" s="90" t="e">
        <f t="shared" si="2650"/>
        <v>#DIV/0!</v>
      </c>
      <c r="BR274" s="90" t="e">
        <f t="shared" si="2651"/>
        <v>#DIV/0!</v>
      </c>
      <c r="BS274" s="90" t="e">
        <f>BQ274+BR274</f>
        <v>#DIV/0!</v>
      </c>
      <c r="BT274" s="93">
        <f>BU274+CB274</f>
        <v>0</v>
      </c>
      <c r="BU274" s="93">
        <f>BW274+BX274+BY274+BZ274+CA274</f>
        <v>0</v>
      </c>
      <c r="BV274" s="81"/>
      <c r="BW274" s="82"/>
      <c r="BX274" s="82"/>
      <c r="BY274" s="82"/>
      <c r="BZ274" s="82"/>
      <c r="CA274" s="82"/>
      <c r="CB274" s="80">
        <f>CC274+CD274+CE274</f>
        <v>0</v>
      </c>
      <c r="CC274" s="82"/>
      <c r="CD274" s="82"/>
      <c r="CE274" s="82"/>
      <c r="CF274" s="85">
        <f t="shared" si="2652"/>
        <v>0</v>
      </c>
      <c r="CG274" s="85">
        <f t="shared" si="2653"/>
        <v>0</v>
      </c>
      <c r="CH274" s="9"/>
      <c r="CI274" s="9"/>
      <c r="CJ274" s="96" t="e">
        <f t="shared" si="2654"/>
        <v>#DIV/0!</v>
      </c>
      <c r="CK274" s="96" t="e">
        <f t="shared" si="2655"/>
        <v>#DIV/0!</v>
      </c>
      <c r="CL274" s="96" t="e">
        <f>CJ274+CK274</f>
        <v>#DIV/0!</v>
      </c>
      <c r="CM274" s="93">
        <f>CN274+CU274</f>
        <v>0</v>
      </c>
      <c r="CN274" s="93">
        <f>CP274+CQ274+CR274+CS274+CT274</f>
        <v>0</v>
      </c>
      <c r="CO274" s="94"/>
      <c r="CP274" s="85"/>
      <c r="CQ274" s="85"/>
      <c r="CR274" s="85"/>
      <c r="CS274" s="85"/>
      <c r="CT274" s="85"/>
      <c r="CU274" s="93">
        <f>CV274+CW274+CX274</f>
        <v>0</v>
      </c>
      <c r="CV274" s="85"/>
      <c r="CW274" s="85"/>
      <c r="CX274" s="85"/>
      <c r="CY274" s="85">
        <f t="shared" si="2656"/>
        <v>0</v>
      </c>
      <c r="CZ274" s="85">
        <f t="shared" si="2657"/>
        <v>0</v>
      </c>
      <c r="DA274" s="9">
        <v>51792</v>
      </c>
      <c r="DB274" s="9">
        <v>31320</v>
      </c>
      <c r="DC274" s="96">
        <f t="shared" si="2658"/>
        <v>0</v>
      </c>
      <c r="DD274" s="96">
        <f t="shared" si="2659"/>
        <v>0</v>
      </c>
      <c r="DE274" s="96">
        <f>DC274+DD274</f>
        <v>0</v>
      </c>
      <c r="DF274" s="93">
        <f>DG274+DN274</f>
        <v>0</v>
      </c>
      <c r="DG274" s="93">
        <f>DI274+DJ274+DK274+DL274+DM274</f>
        <v>0</v>
      </c>
      <c r="DH274" s="94"/>
      <c r="DI274" s="85"/>
      <c r="DJ274" s="85"/>
      <c r="DK274" s="85"/>
      <c r="DL274" s="85"/>
      <c r="DM274" s="85"/>
      <c r="DN274" s="93">
        <f>DO274+DP274+DQ274</f>
        <v>0</v>
      </c>
      <c r="DO274" s="85"/>
      <c r="DP274" s="85"/>
      <c r="DQ274" s="85"/>
      <c r="DR274" s="85">
        <f t="shared" si="2660"/>
        <v>0</v>
      </c>
      <c r="DS274" s="85">
        <f t="shared" si="2661"/>
        <v>0</v>
      </c>
      <c r="DT274" s="9"/>
      <c r="DU274" s="9"/>
      <c r="DV274" s="96" t="e">
        <f t="shared" si="2662"/>
        <v>#DIV/0!</v>
      </c>
      <c r="DW274" s="96" t="e">
        <f t="shared" si="2663"/>
        <v>#DIV/0!</v>
      </c>
      <c r="DX274" s="96" t="e">
        <f>DV274+DW274</f>
        <v>#DIV/0!</v>
      </c>
      <c r="DY274" s="93">
        <f>DZ274+EG274</f>
        <v>0</v>
      </c>
      <c r="DZ274" s="93">
        <f>EB274+EC274+ED274+EE274+EF274</f>
        <v>0</v>
      </c>
      <c r="EA274" s="94"/>
      <c r="EB274" s="85"/>
      <c r="EC274" s="85"/>
      <c r="ED274" s="85"/>
      <c r="EE274" s="85"/>
      <c r="EF274" s="85"/>
      <c r="EG274" s="93">
        <f>EH274+EI274+EJ274</f>
        <v>0</v>
      </c>
      <c r="EH274" s="85"/>
      <c r="EI274" s="85"/>
      <c r="EJ274" s="85"/>
      <c r="EK274" s="85">
        <f t="shared" si="2664"/>
        <v>0</v>
      </c>
      <c r="EL274" s="85">
        <f t="shared" si="2665"/>
        <v>0</v>
      </c>
      <c r="EM274" s="9"/>
      <c r="EN274" s="9"/>
      <c r="EO274" s="96" t="e">
        <f t="shared" si="2666"/>
        <v>#DIV/0!</v>
      </c>
      <c r="EP274" s="96" t="e">
        <f t="shared" si="2667"/>
        <v>#DIV/0!</v>
      </c>
      <c r="EQ274" s="96" t="e">
        <f>EO274+EP274</f>
        <v>#DIV/0!</v>
      </c>
    </row>
    <row r="275" spans="1:147" x14ac:dyDescent="0.25">
      <c r="A275" s="5">
        <v>1498</v>
      </c>
      <c r="B275" s="2">
        <v>691013861</v>
      </c>
      <c r="C275" s="7">
        <v>8729590</v>
      </c>
      <c r="D275" s="8" t="s">
        <v>108</v>
      </c>
      <c r="E275" s="2">
        <v>3146</v>
      </c>
      <c r="F275" s="2" t="s">
        <v>56</v>
      </c>
      <c r="G275" s="7" t="s">
        <v>95</v>
      </c>
      <c r="H275" s="40">
        <f>I275+P275</f>
        <v>0</v>
      </c>
      <c r="I275" s="40">
        <f>K275+L275+M275+N275+O275</f>
        <v>0</v>
      </c>
      <c r="J275" s="5"/>
      <c r="K275" s="9"/>
      <c r="L275" s="9"/>
      <c r="M275" s="9"/>
      <c r="N275" s="9"/>
      <c r="O275" s="9"/>
      <c r="P275" s="40">
        <f>Q275+R275+S275</f>
        <v>0</v>
      </c>
      <c r="Q275" s="9"/>
      <c r="R275" s="9"/>
      <c r="S275" s="9"/>
      <c r="T275" s="68">
        <f>(L275+M275+N275)*-1</f>
        <v>0</v>
      </c>
      <c r="U275" s="68">
        <f>(Q275+R275)*-1</f>
        <v>0</v>
      </c>
      <c r="V275" s="9">
        <f t="shared" ref="V275" si="2668">ROUND(T275*0.65,0)</f>
        <v>0</v>
      </c>
      <c r="W275" s="9">
        <f t="shared" ref="W275" si="2669">ROUND(U275*0.65,0)</f>
        <v>0</v>
      </c>
      <c r="X275" s="9">
        <v>50756</v>
      </c>
      <c r="Y275" s="9">
        <v>30694</v>
      </c>
      <c r="Z275" s="73">
        <f t="shared" ref="Z275" si="2670">IF(T275=0,0,ROUND((T275+L275)/X275/12,2))</f>
        <v>0</v>
      </c>
      <c r="AA275" s="73">
        <f t="shared" ref="AA275" si="2671">IF(U275=0,0,ROUND((U275+Q275)/Y275/12,2))</f>
        <v>0</v>
      </c>
      <c r="AB275" s="73">
        <f>Z275+AA275</f>
        <v>0</v>
      </c>
      <c r="AC275" s="73">
        <f t="shared" si="2641"/>
        <v>0</v>
      </c>
      <c r="AD275" s="73">
        <f t="shared" si="2642"/>
        <v>0</v>
      </c>
      <c r="AE275" s="46">
        <f t="shared" ref="AE275" si="2672">AC275+AD275</f>
        <v>0</v>
      </c>
      <c r="AF275" s="40">
        <f>AG275+AN275</f>
        <v>0</v>
      </c>
      <c r="AG275" s="40">
        <f>AI275+AJ275+AK275+AL275+AM275</f>
        <v>0</v>
      </c>
      <c r="AH275" s="5"/>
      <c r="AI275" s="9"/>
      <c r="AJ275" s="9"/>
      <c r="AK275" s="9"/>
      <c r="AL275" s="9"/>
      <c r="AM275" s="9"/>
      <c r="AN275" s="80">
        <f>AO275+AP275+AQ275</f>
        <v>0</v>
      </c>
      <c r="AO275" s="82"/>
      <c r="AP275" s="82"/>
      <c r="AQ275" s="9"/>
      <c r="AR275" s="85">
        <f>((AL275+AK275+AJ275)-((V275)*-1))*-1</f>
        <v>0</v>
      </c>
      <c r="AS275" s="85">
        <f>((AO275+AP275)-((W275)*-1))*-1</f>
        <v>0</v>
      </c>
      <c r="AT275" s="9"/>
      <c r="AU275" s="9"/>
      <c r="AV275" s="90" t="e">
        <f t="shared" ref="AV275" si="2673">ROUND((AY275/AT275/10)+(AC275),2)*-1</f>
        <v>#DIV/0!</v>
      </c>
      <c r="AW275" s="90" t="e">
        <f t="shared" ref="AW275" si="2674">ROUND((AZ275/AU275/10)+AD275,2)*-1</f>
        <v>#DIV/0!</v>
      </c>
      <c r="AX275" s="90" t="e">
        <f>AV275+AW275</f>
        <v>#DIV/0!</v>
      </c>
      <c r="AY275" s="92">
        <f t="shared" ref="AY275" si="2675">AK275+AL275</f>
        <v>0</v>
      </c>
      <c r="AZ275" s="92">
        <f t="shared" ref="AZ275" si="2676">AP275</f>
        <v>0</v>
      </c>
      <c r="BA275" s="93">
        <f>BB275+BI275</f>
        <v>0</v>
      </c>
      <c r="BB275" s="93">
        <f>BD275+BE275+BF275+BG275+BH275</f>
        <v>0</v>
      </c>
      <c r="BC275" s="94"/>
      <c r="BD275" s="85"/>
      <c r="BE275" s="85"/>
      <c r="BF275" s="85"/>
      <c r="BG275" s="85"/>
      <c r="BH275" s="85"/>
      <c r="BI275" s="93">
        <f>BJ275+BK275+BL275</f>
        <v>0</v>
      </c>
      <c r="BJ275" s="85"/>
      <c r="BK275" s="85"/>
      <c r="BL275" s="85"/>
      <c r="BM275" s="85">
        <f t="shared" ref="BM275" si="2677">(BE275+BF275+BG275)-(AJ275+AK275+AL275)</f>
        <v>0</v>
      </c>
      <c r="BN275" s="85">
        <f t="shared" ref="BN275" si="2678">(BJ275+BK275)-(AO275+AP275)</f>
        <v>0</v>
      </c>
      <c r="BO275" s="9"/>
      <c r="BP275" s="9"/>
      <c r="BQ275" s="90" t="e">
        <f t="shared" ref="BQ275" si="2679">ROUND(((BF275+BG275)-(AK275+AL275))/BO275/10,2)*-1</f>
        <v>#DIV/0!</v>
      </c>
      <c r="BR275" s="90" t="e">
        <f t="shared" ref="BR275" si="2680">ROUND(((BK275-AP275)/BP275/10),2)*-1</f>
        <v>#DIV/0!</v>
      </c>
      <c r="BS275" s="90" t="e">
        <f>BQ275+BR275</f>
        <v>#DIV/0!</v>
      </c>
      <c r="BT275" s="93">
        <f>BU275+CB275</f>
        <v>0</v>
      </c>
      <c r="BU275" s="93">
        <f>BW275+BX275+BY275+BZ275+CA275</f>
        <v>0</v>
      </c>
      <c r="BV275" s="81"/>
      <c r="BW275" s="82"/>
      <c r="BX275" s="82"/>
      <c r="BY275" s="82"/>
      <c r="BZ275" s="82"/>
      <c r="CA275" s="82"/>
      <c r="CB275" s="80">
        <f>CC275+CD275+CE275</f>
        <v>0</v>
      </c>
      <c r="CC275" s="82"/>
      <c r="CD275" s="82"/>
      <c r="CE275" s="82"/>
      <c r="CF275" s="85">
        <f t="shared" ref="CF275" si="2681">(BX275+BY275+BZ275)-(BE275+BF275+BG275)</f>
        <v>0</v>
      </c>
      <c r="CG275" s="85">
        <f t="shared" ref="CG275" si="2682">(CC275+CD275)-(BJ275+BK275)</f>
        <v>0</v>
      </c>
      <c r="CH275" s="9"/>
      <c r="CI275" s="9"/>
      <c r="CJ275" s="96" t="e">
        <f t="shared" ref="CJ275" si="2683">ROUND(((BY275+BZ275)-(BF275+BG275))/CH275/10,2)*-1</f>
        <v>#DIV/0!</v>
      </c>
      <c r="CK275" s="96" t="e">
        <f t="shared" ref="CK275" si="2684">ROUND(((CD275-BK275)/CI275/10),2)*-1</f>
        <v>#DIV/0!</v>
      </c>
      <c r="CL275" s="96" t="e">
        <f>CJ275+CK275</f>
        <v>#DIV/0!</v>
      </c>
      <c r="CM275" s="93">
        <f>CN275+CU275</f>
        <v>0</v>
      </c>
      <c r="CN275" s="93">
        <f>CP275+CQ275+CR275+CS275+CT275</f>
        <v>0</v>
      </c>
      <c r="CO275" s="94"/>
      <c r="CP275" s="85"/>
      <c r="CQ275" s="85"/>
      <c r="CR275" s="85"/>
      <c r="CS275" s="85"/>
      <c r="CT275" s="85"/>
      <c r="CU275" s="93">
        <f>CV275+CW275+CX275</f>
        <v>0</v>
      </c>
      <c r="CV275" s="85"/>
      <c r="CW275" s="85"/>
      <c r="CX275" s="85"/>
      <c r="CY275" s="85">
        <f t="shared" ref="CY275" si="2685">(CQ275+CR275+CS275)-(BX275+BY275+BZ275)</f>
        <v>0</v>
      </c>
      <c r="CZ275" s="85">
        <f t="shared" ref="CZ275" si="2686">(CV275+CW275)-(CC275+CD275)</f>
        <v>0</v>
      </c>
      <c r="DA275" s="9">
        <v>51792</v>
      </c>
      <c r="DB275" s="9">
        <v>31320</v>
      </c>
      <c r="DC275" s="96">
        <f t="shared" ref="DC275" si="2687">ROUND(((CR275+CS275)-(BY275+BZ275))/DA275/10,2)*-1</f>
        <v>0</v>
      </c>
      <c r="DD275" s="96">
        <f t="shared" ref="DD275" si="2688">ROUND(((CW275-CD275)/DB275/10),2)*-1</f>
        <v>0</v>
      </c>
      <c r="DE275" s="96">
        <f>DC275+DD275</f>
        <v>0</v>
      </c>
      <c r="DF275" s="93">
        <f>DG275+DN275</f>
        <v>0</v>
      </c>
      <c r="DG275" s="93">
        <f>DI275+DJ275+DK275+DL275+DM275</f>
        <v>0</v>
      </c>
      <c r="DH275" s="94"/>
      <c r="DI275" s="85"/>
      <c r="DJ275" s="85"/>
      <c r="DK275" s="85"/>
      <c r="DL275" s="85"/>
      <c r="DM275" s="85"/>
      <c r="DN275" s="93">
        <f>DO275+DP275+DQ275</f>
        <v>0</v>
      </c>
      <c r="DO275" s="85"/>
      <c r="DP275" s="85"/>
      <c r="DQ275" s="85"/>
      <c r="DR275" s="85">
        <f t="shared" ref="DR275" si="2689">(DJ275+DK275+DL275)-(CQ275+CR275+CS275)</f>
        <v>0</v>
      </c>
      <c r="DS275" s="85">
        <f t="shared" ref="DS275" si="2690">(DO275+DP275)-(CV275+CW275)</f>
        <v>0</v>
      </c>
      <c r="DT275" s="9"/>
      <c r="DU275" s="9"/>
      <c r="DV275" s="96" t="e">
        <f t="shared" ref="DV275" si="2691">ROUND(((DK275+DL275)-(CR275+CS275))/DT275/10,2)*-1</f>
        <v>#DIV/0!</v>
      </c>
      <c r="DW275" s="96" t="e">
        <f t="shared" ref="DW275" si="2692">ROUND(((DP275-CW275)/DU275/10),2)*-1</f>
        <v>#DIV/0!</v>
      </c>
      <c r="DX275" s="96" t="e">
        <f>DV275+DW275</f>
        <v>#DIV/0!</v>
      </c>
      <c r="DY275" s="93">
        <f>DZ275+EG275</f>
        <v>0</v>
      </c>
      <c r="DZ275" s="93">
        <f>EB275+EC275+ED275+EE275+EF275</f>
        <v>0</v>
      </c>
      <c r="EA275" s="94"/>
      <c r="EB275" s="85"/>
      <c r="EC275" s="85"/>
      <c r="ED275" s="85"/>
      <c r="EE275" s="85"/>
      <c r="EF275" s="85"/>
      <c r="EG275" s="93">
        <f>EH275+EI275+EJ275</f>
        <v>0</v>
      </c>
      <c r="EH275" s="85"/>
      <c r="EI275" s="85"/>
      <c r="EJ275" s="85"/>
      <c r="EK275" s="85">
        <f t="shared" ref="EK275" si="2693">(EC275+ED275+EE275)-(DJ275+DK275+DL275)</f>
        <v>0</v>
      </c>
      <c r="EL275" s="85">
        <f t="shared" ref="EL275" si="2694">(EH275+EI275)-(DO275+DP275)</f>
        <v>0</v>
      </c>
      <c r="EM275" s="9"/>
      <c r="EN275" s="9"/>
      <c r="EO275" s="96" t="e">
        <f t="shared" ref="EO275" si="2695">ROUND(((ED275+EE275)-(DK275+DL275))/EM275/10,2)*-1</f>
        <v>#DIV/0!</v>
      </c>
      <c r="EP275" s="96" t="e">
        <f t="shared" ref="EP275" si="2696">ROUND(((EI275-DP275)/EN275/10),2)*-1</f>
        <v>#DIV/0!</v>
      </c>
      <c r="EQ275" s="96" t="e">
        <f>EO275+EP275</f>
        <v>#DIV/0!</v>
      </c>
    </row>
    <row r="276" spans="1:147" x14ac:dyDescent="0.25">
      <c r="A276" s="5">
        <v>1498</v>
      </c>
      <c r="B276" s="2">
        <v>691013861</v>
      </c>
      <c r="C276" s="7">
        <v>8729590</v>
      </c>
      <c r="D276" s="8" t="s">
        <v>108</v>
      </c>
      <c r="E276" s="19">
        <v>3146</v>
      </c>
      <c r="F276" s="19" t="s">
        <v>109</v>
      </c>
      <c r="G276" s="19" t="s">
        <v>95</v>
      </c>
      <c r="H276" s="40">
        <f>I276+P276</f>
        <v>0</v>
      </c>
      <c r="I276" s="40">
        <f>K276+L276+M276+N276+O276</f>
        <v>0</v>
      </c>
      <c r="J276" s="5"/>
      <c r="K276" s="9"/>
      <c r="L276" s="9"/>
      <c r="M276" s="9"/>
      <c r="N276" s="9"/>
      <c r="O276" s="9"/>
      <c r="P276" s="40">
        <f>Q276+R276+S276</f>
        <v>0</v>
      </c>
      <c r="Q276" s="9"/>
      <c r="R276" s="9"/>
      <c r="S276" s="9"/>
      <c r="T276" s="68">
        <f>(L276+M276+N276)*-1</f>
        <v>0</v>
      </c>
      <c r="U276" s="68">
        <f>(Q276+R276)*-1</f>
        <v>0</v>
      </c>
      <c r="V276" s="9">
        <f t="shared" si="2638"/>
        <v>0</v>
      </c>
      <c r="W276" s="9">
        <f t="shared" si="2638"/>
        <v>0</v>
      </c>
      <c r="X276" s="45" t="s">
        <v>219</v>
      </c>
      <c r="Y276" s="45" t="s">
        <v>219</v>
      </c>
      <c r="Z276" s="73">
        <f t="shared" si="2639"/>
        <v>0</v>
      </c>
      <c r="AA276" s="73">
        <f t="shared" si="2640"/>
        <v>0</v>
      </c>
      <c r="AB276" s="73">
        <f>Z276+AA276</f>
        <v>0</v>
      </c>
      <c r="AC276" s="73">
        <f t="shared" si="2641"/>
        <v>0</v>
      </c>
      <c r="AD276" s="73">
        <f t="shared" si="2642"/>
        <v>0</v>
      </c>
      <c r="AE276" s="46">
        <f>AC276+AD276</f>
        <v>0</v>
      </c>
      <c r="AF276" s="40">
        <f>AG276+AN276</f>
        <v>0</v>
      </c>
      <c r="AG276" s="40">
        <f>AI276+AJ276+AK276+AL276+AM276</f>
        <v>0</v>
      </c>
      <c r="AH276" s="5"/>
      <c r="AI276" s="9"/>
      <c r="AJ276" s="9"/>
      <c r="AK276" s="9"/>
      <c r="AL276" s="9"/>
      <c r="AM276" s="9"/>
      <c r="AN276" s="80">
        <f>AO276+AP276+AQ276</f>
        <v>0</v>
      </c>
      <c r="AO276" s="82"/>
      <c r="AP276" s="82"/>
      <c r="AQ276" s="9"/>
      <c r="AR276" s="85">
        <f>((AL276+AK276+AJ276)-((V276)*-1))*-1</f>
        <v>0</v>
      </c>
      <c r="AS276" s="85">
        <f>((AO276+AP276)-((W276)*-1))*-1</f>
        <v>0</v>
      </c>
      <c r="AT276" s="45" t="s">
        <v>219</v>
      </c>
      <c r="AU276" s="45" t="s">
        <v>219</v>
      </c>
      <c r="AV276" s="90">
        <v>0</v>
      </c>
      <c r="AW276" s="90">
        <v>0</v>
      </c>
      <c r="AX276" s="90">
        <f>AV276+AW276</f>
        <v>0</v>
      </c>
      <c r="AY276" s="92">
        <f t="shared" si="2646"/>
        <v>0</v>
      </c>
      <c r="AZ276" s="92">
        <f t="shared" si="2647"/>
        <v>0</v>
      </c>
      <c r="BA276" s="93">
        <f>BB276+BI276</f>
        <v>0</v>
      </c>
      <c r="BB276" s="93">
        <f>BD276+BE276+BF276+BG276+BH276</f>
        <v>0</v>
      </c>
      <c r="BC276" s="94"/>
      <c r="BD276" s="85"/>
      <c r="BE276" s="85"/>
      <c r="BF276" s="85"/>
      <c r="BG276" s="85"/>
      <c r="BH276" s="85"/>
      <c r="BI276" s="93">
        <f>BJ276+BK276+BL276</f>
        <v>0</v>
      </c>
      <c r="BJ276" s="85"/>
      <c r="BK276" s="85"/>
      <c r="BL276" s="85"/>
      <c r="BM276" s="85">
        <f t="shared" si="2648"/>
        <v>0</v>
      </c>
      <c r="BN276" s="85">
        <f t="shared" si="2649"/>
        <v>0</v>
      </c>
      <c r="BO276" s="45" t="s">
        <v>219</v>
      </c>
      <c r="BP276" s="45" t="s">
        <v>219</v>
      </c>
      <c r="BQ276" s="90">
        <v>0</v>
      </c>
      <c r="BR276" s="90">
        <v>0</v>
      </c>
      <c r="BS276" s="90">
        <f>BQ276+BR276</f>
        <v>0</v>
      </c>
      <c r="BT276" s="93">
        <f>BU276+CB276</f>
        <v>0</v>
      </c>
      <c r="BU276" s="93">
        <f>BW276+BX276+BY276+BZ276+CA276</f>
        <v>0</v>
      </c>
      <c r="BV276" s="81"/>
      <c r="BW276" s="82"/>
      <c r="BX276" s="82"/>
      <c r="BY276" s="82"/>
      <c r="BZ276" s="82"/>
      <c r="CA276" s="82"/>
      <c r="CB276" s="80">
        <f>CC276+CD276+CE276</f>
        <v>0</v>
      </c>
      <c r="CC276" s="82"/>
      <c r="CD276" s="82"/>
      <c r="CE276" s="82"/>
      <c r="CF276" s="85">
        <f t="shared" si="2652"/>
        <v>0</v>
      </c>
      <c r="CG276" s="85">
        <f t="shared" si="2653"/>
        <v>0</v>
      </c>
      <c r="CH276" s="45" t="s">
        <v>219</v>
      </c>
      <c r="CI276" s="45" t="s">
        <v>219</v>
      </c>
      <c r="CJ276" s="96">
        <v>0</v>
      </c>
      <c r="CK276" s="96">
        <v>0</v>
      </c>
      <c r="CL276" s="96">
        <f>CJ276+CK276</f>
        <v>0</v>
      </c>
      <c r="CM276" s="93">
        <f>CN276+CU276</f>
        <v>0</v>
      </c>
      <c r="CN276" s="93">
        <f>CP276+CQ276+CR276+CS276+CT276</f>
        <v>0</v>
      </c>
      <c r="CO276" s="94"/>
      <c r="CP276" s="85"/>
      <c r="CQ276" s="85"/>
      <c r="CR276" s="85"/>
      <c r="CS276" s="85"/>
      <c r="CT276" s="85"/>
      <c r="CU276" s="93">
        <f>CV276+CW276+CX276</f>
        <v>0</v>
      </c>
      <c r="CV276" s="85"/>
      <c r="CW276" s="85"/>
      <c r="CX276" s="85"/>
      <c r="CY276" s="85">
        <f t="shared" si="2656"/>
        <v>0</v>
      </c>
      <c r="CZ276" s="85">
        <f t="shared" si="2657"/>
        <v>0</v>
      </c>
      <c r="DA276" s="45" t="s">
        <v>219</v>
      </c>
      <c r="DB276" s="45" t="s">
        <v>219</v>
      </c>
      <c r="DC276" s="96">
        <v>0</v>
      </c>
      <c r="DD276" s="96">
        <v>0</v>
      </c>
      <c r="DE276" s="96">
        <f>DC276+DD276</f>
        <v>0</v>
      </c>
      <c r="DF276" s="93">
        <f>DG276+DN276</f>
        <v>0</v>
      </c>
      <c r="DG276" s="93">
        <f>DI276+DJ276+DK276+DL276+DM276</f>
        <v>0</v>
      </c>
      <c r="DH276" s="94"/>
      <c r="DI276" s="85"/>
      <c r="DJ276" s="85"/>
      <c r="DK276" s="85"/>
      <c r="DL276" s="85"/>
      <c r="DM276" s="85"/>
      <c r="DN276" s="93">
        <f>DO276+DP276+DQ276</f>
        <v>0</v>
      </c>
      <c r="DO276" s="85"/>
      <c r="DP276" s="85"/>
      <c r="DQ276" s="85"/>
      <c r="DR276" s="85">
        <f t="shared" si="2660"/>
        <v>0</v>
      </c>
      <c r="DS276" s="85">
        <f t="shared" si="2661"/>
        <v>0</v>
      </c>
      <c r="DT276" s="45" t="s">
        <v>219</v>
      </c>
      <c r="DU276" s="45" t="s">
        <v>219</v>
      </c>
      <c r="DV276" s="96">
        <v>0</v>
      </c>
      <c r="DW276" s="96">
        <v>0</v>
      </c>
      <c r="DX276" s="96">
        <f>DV276+DW276</f>
        <v>0</v>
      </c>
      <c r="DY276" s="93">
        <f>DZ276+EG276</f>
        <v>0</v>
      </c>
      <c r="DZ276" s="93">
        <f>EB276+EC276+ED276+EE276+EF276</f>
        <v>0</v>
      </c>
      <c r="EA276" s="94"/>
      <c r="EB276" s="85"/>
      <c r="EC276" s="85"/>
      <c r="ED276" s="85"/>
      <c r="EE276" s="85"/>
      <c r="EF276" s="85"/>
      <c r="EG276" s="93">
        <f>EH276+EI276+EJ276</f>
        <v>0</v>
      </c>
      <c r="EH276" s="85"/>
      <c r="EI276" s="85"/>
      <c r="EJ276" s="85"/>
      <c r="EK276" s="85">
        <f t="shared" si="2664"/>
        <v>0</v>
      </c>
      <c r="EL276" s="85">
        <f t="shared" si="2665"/>
        <v>0</v>
      </c>
      <c r="EM276" s="45" t="s">
        <v>219</v>
      </c>
      <c r="EN276" s="45" t="s">
        <v>219</v>
      </c>
      <c r="EO276" s="96">
        <v>0</v>
      </c>
      <c r="EP276" s="96">
        <v>0</v>
      </c>
      <c r="EQ276" s="96">
        <f>EO276+EP276</f>
        <v>0</v>
      </c>
    </row>
    <row r="277" spans="1:147" x14ac:dyDescent="0.25">
      <c r="A277" s="29"/>
      <c r="B277" s="30"/>
      <c r="C277" s="31"/>
      <c r="D277" s="32" t="s">
        <v>198</v>
      </c>
      <c r="E277" s="34"/>
      <c r="F277" s="34"/>
      <c r="G277" s="34"/>
      <c r="H277" s="33">
        <f t="shared" ref="H277:AB277" si="2697">SUBTOTAL(9,H273:H276)</f>
        <v>0</v>
      </c>
      <c r="I277" s="33">
        <f t="shared" si="2697"/>
        <v>0</v>
      </c>
      <c r="J277" s="33">
        <f t="shared" si="2697"/>
        <v>0</v>
      </c>
      <c r="K277" s="33">
        <f t="shared" si="2697"/>
        <v>0</v>
      </c>
      <c r="L277" s="33">
        <f t="shared" si="2697"/>
        <v>0</v>
      </c>
      <c r="M277" s="33">
        <f t="shared" si="2697"/>
        <v>0</v>
      </c>
      <c r="N277" s="33">
        <f t="shared" si="2697"/>
        <v>0</v>
      </c>
      <c r="O277" s="33">
        <f t="shared" si="2697"/>
        <v>0</v>
      </c>
      <c r="P277" s="33">
        <f t="shared" si="2697"/>
        <v>0</v>
      </c>
      <c r="Q277" s="33">
        <f t="shared" si="2697"/>
        <v>0</v>
      </c>
      <c r="R277" s="33">
        <f t="shared" si="2697"/>
        <v>0</v>
      </c>
      <c r="S277" s="33">
        <f t="shared" si="2697"/>
        <v>0</v>
      </c>
      <c r="T277" s="33">
        <f t="shared" si="2697"/>
        <v>0</v>
      </c>
      <c r="U277" s="33">
        <f t="shared" si="2697"/>
        <v>0</v>
      </c>
      <c r="V277" s="33">
        <f t="shared" si="2697"/>
        <v>0</v>
      </c>
      <c r="W277" s="33">
        <f t="shared" si="2697"/>
        <v>0</v>
      </c>
      <c r="X277" s="33">
        <f t="shared" si="2697"/>
        <v>152268</v>
      </c>
      <c r="Y277" s="33">
        <f t="shared" si="2697"/>
        <v>92082</v>
      </c>
      <c r="Z277" s="47">
        <f t="shared" si="2697"/>
        <v>0</v>
      </c>
      <c r="AA277" s="47">
        <f t="shared" si="2697"/>
        <v>0</v>
      </c>
      <c r="AB277" s="47">
        <f t="shared" si="2697"/>
        <v>0</v>
      </c>
      <c r="AC277" s="47">
        <f t="shared" ref="AC277:AE277" si="2698">SUBTOTAL(9,AC273:AC276)</f>
        <v>0</v>
      </c>
      <c r="AD277" s="47">
        <f t="shared" si="2698"/>
        <v>0</v>
      </c>
      <c r="AE277" s="47">
        <f t="shared" si="2698"/>
        <v>0</v>
      </c>
      <c r="AF277" s="33">
        <f t="shared" ref="AF277:AX277" si="2699">SUBTOTAL(9,AF273:AF276)</f>
        <v>0</v>
      </c>
      <c r="AG277" s="33">
        <f t="shared" si="2699"/>
        <v>0</v>
      </c>
      <c r="AH277" s="33">
        <f t="shared" si="2699"/>
        <v>0</v>
      </c>
      <c r="AI277" s="33">
        <f t="shared" si="2699"/>
        <v>0</v>
      </c>
      <c r="AJ277" s="33">
        <f t="shared" si="2699"/>
        <v>0</v>
      </c>
      <c r="AK277" s="33">
        <f t="shared" si="2699"/>
        <v>0</v>
      </c>
      <c r="AL277" s="33">
        <f t="shared" si="2699"/>
        <v>0</v>
      </c>
      <c r="AM277" s="33">
        <f t="shared" si="2699"/>
        <v>0</v>
      </c>
      <c r="AN277" s="33">
        <f t="shared" si="2699"/>
        <v>0</v>
      </c>
      <c r="AO277" s="33">
        <f t="shared" si="2699"/>
        <v>0</v>
      </c>
      <c r="AP277" s="33">
        <f t="shared" si="2699"/>
        <v>0</v>
      </c>
      <c r="AQ277" s="33">
        <f t="shared" si="2699"/>
        <v>0</v>
      </c>
      <c r="AR277" s="33">
        <f t="shared" si="2699"/>
        <v>0</v>
      </c>
      <c r="AS277" s="33">
        <f t="shared" si="2699"/>
        <v>0</v>
      </c>
      <c r="AT277" s="33">
        <f t="shared" si="2699"/>
        <v>0</v>
      </c>
      <c r="AU277" s="33">
        <f t="shared" si="2699"/>
        <v>0</v>
      </c>
      <c r="AV277" s="47" t="e">
        <f t="shared" si="2699"/>
        <v>#DIV/0!</v>
      </c>
      <c r="AW277" s="47" t="e">
        <f t="shared" si="2699"/>
        <v>#DIV/0!</v>
      </c>
      <c r="AX277" s="47" t="e">
        <f t="shared" si="2699"/>
        <v>#DIV/0!</v>
      </c>
      <c r="AY277"/>
      <c r="AZ277"/>
      <c r="BA277" s="33">
        <f t="shared" ref="BA277:BS277" si="2700">SUBTOTAL(9,BA273:BA276)</f>
        <v>0</v>
      </c>
      <c r="BB277" s="33">
        <f t="shared" si="2700"/>
        <v>0</v>
      </c>
      <c r="BC277" s="33">
        <f t="shared" si="2700"/>
        <v>0</v>
      </c>
      <c r="BD277" s="33">
        <f t="shared" si="2700"/>
        <v>0</v>
      </c>
      <c r="BE277" s="33">
        <f t="shared" si="2700"/>
        <v>0</v>
      </c>
      <c r="BF277" s="33">
        <f t="shared" si="2700"/>
        <v>0</v>
      </c>
      <c r="BG277" s="33">
        <f t="shared" si="2700"/>
        <v>0</v>
      </c>
      <c r="BH277" s="33">
        <f t="shared" si="2700"/>
        <v>0</v>
      </c>
      <c r="BI277" s="33">
        <f t="shared" si="2700"/>
        <v>0</v>
      </c>
      <c r="BJ277" s="33">
        <f t="shared" si="2700"/>
        <v>0</v>
      </c>
      <c r="BK277" s="33">
        <f t="shared" si="2700"/>
        <v>0</v>
      </c>
      <c r="BL277" s="33">
        <f t="shared" si="2700"/>
        <v>0</v>
      </c>
      <c r="BM277" s="33">
        <f t="shared" si="2700"/>
        <v>0</v>
      </c>
      <c r="BN277" s="33">
        <f t="shared" si="2700"/>
        <v>0</v>
      </c>
      <c r="BO277" s="33">
        <f t="shared" si="2700"/>
        <v>0</v>
      </c>
      <c r="BP277" s="33">
        <f t="shared" si="2700"/>
        <v>0</v>
      </c>
      <c r="BQ277" s="47" t="e">
        <f t="shared" si="2700"/>
        <v>#DIV/0!</v>
      </c>
      <c r="BR277" s="47" t="e">
        <f t="shared" si="2700"/>
        <v>#DIV/0!</v>
      </c>
      <c r="BS277" s="47" t="e">
        <f t="shared" si="2700"/>
        <v>#DIV/0!</v>
      </c>
      <c r="BT277" s="33">
        <f t="shared" ref="BT277:CL277" si="2701">SUBTOTAL(9,BT273:BT276)</f>
        <v>0</v>
      </c>
      <c r="BU277" s="33">
        <f t="shared" si="2701"/>
        <v>0</v>
      </c>
      <c r="BV277" s="33">
        <f t="shared" si="2701"/>
        <v>0</v>
      </c>
      <c r="BW277" s="33">
        <f t="shared" si="2701"/>
        <v>0</v>
      </c>
      <c r="BX277" s="33">
        <f t="shared" si="2701"/>
        <v>0</v>
      </c>
      <c r="BY277" s="33">
        <f t="shared" si="2701"/>
        <v>0</v>
      </c>
      <c r="BZ277" s="33">
        <f t="shared" si="2701"/>
        <v>0</v>
      </c>
      <c r="CA277" s="33">
        <f t="shared" si="2701"/>
        <v>0</v>
      </c>
      <c r="CB277" s="33">
        <f t="shared" si="2701"/>
        <v>0</v>
      </c>
      <c r="CC277" s="33">
        <f t="shared" si="2701"/>
        <v>0</v>
      </c>
      <c r="CD277" s="33">
        <f t="shared" si="2701"/>
        <v>0</v>
      </c>
      <c r="CE277" s="33">
        <f t="shared" si="2701"/>
        <v>0</v>
      </c>
      <c r="CF277" s="33">
        <f t="shared" si="2701"/>
        <v>0</v>
      </c>
      <c r="CG277" s="33">
        <f t="shared" si="2701"/>
        <v>0</v>
      </c>
      <c r="CH277" s="33">
        <f t="shared" si="2701"/>
        <v>0</v>
      </c>
      <c r="CI277" s="33">
        <f t="shared" si="2701"/>
        <v>0</v>
      </c>
      <c r="CJ277" s="60" t="e">
        <f t="shared" si="2701"/>
        <v>#DIV/0!</v>
      </c>
      <c r="CK277" s="60" t="e">
        <f t="shared" si="2701"/>
        <v>#DIV/0!</v>
      </c>
      <c r="CL277" s="60" t="e">
        <f t="shared" si="2701"/>
        <v>#DIV/0!</v>
      </c>
      <c r="CM277" s="33">
        <f t="shared" ref="CM277:DE277" si="2702">SUBTOTAL(9,CM273:CM276)</f>
        <v>0</v>
      </c>
      <c r="CN277" s="33">
        <f t="shared" si="2702"/>
        <v>0</v>
      </c>
      <c r="CO277" s="33">
        <f t="shared" si="2702"/>
        <v>0</v>
      </c>
      <c r="CP277" s="33">
        <f t="shared" si="2702"/>
        <v>0</v>
      </c>
      <c r="CQ277" s="33">
        <f t="shared" si="2702"/>
        <v>0</v>
      </c>
      <c r="CR277" s="33">
        <f t="shared" si="2702"/>
        <v>0</v>
      </c>
      <c r="CS277" s="33">
        <f t="shared" si="2702"/>
        <v>0</v>
      </c>
      <c r="CT277" s="33">
        <f t="shared" si="2702"/>
        <v>0</v>
      </c>
      <c r="CU277" s="33">
        <f t="shared" si="2702"/>
        <v>0</v>
      </c>
      <c r="CV277" s="33">
        <f t="shared" si="2702"/>
        <v>0</v>
      </c>
      <c r="CW277" s="33">
        <f t="shared" si="2702"/>
        <v>0</v>
      </c>
      <c r="CX277" s="33">
        <f t="shared" si="2702"/>
        <v>0</v>
      </c>
      <c r="CY277" s="33">
        <f t="shared" si="2702"/>
        <v>0</v>
      </c>
      <c r="CZ277" s="33">
        <f t="shared" si="2702"/>
        <v>0</v>
      </c>
      <c r="DA277" s="33">
        <f t="shared" si="2702"/>
        <v>155376</v>
      </c>
      <c r="DB277" s="33">
        <f t="shared" si="2702"/>
        <v>93960</v>
      </c>
      <c r="DC277" s="60">
        <f t="shared" si="2702"/>
        <v>0</v>
      </c>
      <c r="DD277" s="60">
        <f t="shared" si="2702"/>
        <v>0</v>
      </c>
      <c r="DE277" s="60">
        <f t="shared" si="2702"/>
        <v>0</v>
      </c>
      <c r="DF277" s="33">
        <f t="shared" ref="DF277:DX277" si="2703">SUBTOTAL(9,DF273:DF276)</f>
        <v>0</v>
      </c>
      <c r="DG277" s="33">
        <f t="shared" si="2703"/>
        <v>0</v>
      </c>
      <c r="DH277" s="33">
        <f t="shared" si="2703"/>
        <v>0</v>
      </c>
      <c r="DI277" s="33">
        <f t="shared" si="2703"/>
        <v>0</v>
      </c>
      <c r="DJ277" s="33">
        <f t="shared" si="2703"/>
        <v>0</v>
      </c>
      <c r="DK277" s="33">
        <f t="shared" si="2703"/>
        <v>0</v>
      </c>
      <c r="DL277" s="33">
        <f t="shared" si="2703"/>
        <v>0</v>
      </c>
      <c r="DM277" s="33">
        <f t="shared" si="2703"/>
        <v>0</v>
      </c>
      <c r="DN277" s="33">
        <f t="shared" si="2703"/>
        <v>0</v>
      </c>
      <c r="DO277" s="33">
        <f t="shared" si="2703"/>
        <v>0</v>
      </c>
      <c r="DP277" s="33">
        <f t="shared" si="2703"/>
        <v>0</v>
      </c>
      <c r="DQ277" s="33">
        <f t="shared" si="2703"/>
        <v>0</v>
      </c>
      <c r="DR277" s="33">
        <f t="shared" si="2703"/>
        <v>0</v>
      </c>
      <c r="DS277" s="33">
        <f t="shared" si="2703"/>
        <v>0</v>
      </c>
      <c r="DT277" s="33">
        <f t="shared" si="2703"/>
        <v>0</v>
      </c>
      <c r="DU277" s="33">
        <f t="shared" si="2703"/>
        <v>0</v>
      </c>
      <c r="DV277" s="60" t="e">
        <f t="shared" si="2703"/>
        <v>#DIV/0!</v>
      </c>
      <c r="DW277" s="60" t="e">
        <f t="shared" si="2703"/>
        <v>#DIV/0!</v>
      </c>
      <c r="DX277" s="60" t="e">
        <f t="shared" si="2703"/>
        <v>#DIV/0!</v>
      </c>
      <c r="DY277" s="33">
        <f t="shared" ref="DY277:EQ277" si="2704">SUBTOTAL(9,DY273:DY276)</f>
        <v>0</v>
      </c>
      <c r="DZ277" s="33">
        <f t="shared" si="2704"/>
        <v>0</v>
      </c>
      <c r="EA277" s="33">
        <f t="shared" si="2704"/>
        <v>0</v>
      </c>
      <c r="EB277" s="33">
        <f t="shared" si="2704"/>
        <v>0</v>
      </c>
      <c r="EC277" s="33">
        <f t="shared" si="2704"/>
        <v>0</v>
      </c>
      <c r="ED277" s="33">
        <f t="shared" si="2704"/>
        <v>0</v>
      </c>
      <c r="EE277" s="33">
        <f t="shared" si="2704"/>
        <v>0</v>
      </c>
      <c r="EF277" s="33">
        <f t="shared" si="2704"/>
        <v>0</v>
      </c>
      <c r="EG277" s="33">
        <f t="shared" si="2704"/>
        <v>0</v>
      </c>
      <c r="EH277" s="33">
        <f t="shared" si="2704"/>
        <v>0</v>
      </c>
      <c r="EI277" s="33">
        <f t="shared" si="2704"/>
        <v>0</v>
      </c>
      <c r="EJ277" s="33">
        <f t="shared" si="2704"/>
        <v>0</v>
      </c>
      <c r="EK277" s="33">
        <f t="shared" si="2704"/>
        <v>0</v>
      </c>
      <c r="EL277" s="33">
        <f t="shared" si="2704"/>
        <v>0</v>
      </c>
      <c r="EM277" s="33">
        <f t="shared" si="2704"/>
        <v>0</v>
      </c>
      <c r="EN277" s="33">
        <f t="shared" si="2704"/>
        <v>0</v>
      </c>
      <c r="EO277" s="60" t="e">
        <f t="shared" si="2704"/>
        <v>#DIV/0!</v>
      </c>
      <c r="EP277" s="60" t="e">
        <f t="shared" si="2704"/>
        <v>#DIV/0!</v>
      </c>
      <c r="EQ277" s="60" t="e">
        <f t="shared" si="2704"/>
        <v>#DIV/0!</v>
      </c>
    </row>
    <row r="278" spans="1:147" x14ac:dyDescent="0.25">
      <c r="A278" s="29"/>
      <c r="B278" s="30"/>
      <c r="C278" s="31"/>
      <c r="D278" s="32" t="s">
        <v>96</v>
      </c>
      <c r="E278" s="34"/>
      <c r="F278" s="34"/>
      <c r="G278" s="34"/>
      <c r="H278" s="33">
        <f t="shared" ref="H278:W278" si="2705">SUBTOTAL(9,H7:H276)</f>
        <v>15106207</v>
      </c>
      <c r="I278" s="33">
        <f t="shared" si="2705"/>
        <v>8402055</v>
      </c>
      <c r="J278" s="33">
        <f t="shared" si="2705"/>
        <v>231.5</v>
      </c>
      <c r="K278" s="33">
        <f t="shared" si="2705"/>
        <v>5328820</v>
      </c>
      <c r="L278" s="33">
        <f t="shared" si="2705"/>
        <v>1213000</v>
      </c>
      <c r="M278" s="33">
        <f t="shared" si="2705"/>
        <v>1860235</v>
      </c>
      <c r="N278" s="33">
        <f t="shared" si="2705"/>
        <v>0</v>
      </c>
      <c r="O278" s="33">
        <f t="shared" si="2705"/>
        <v>0</v>
      </c>
      <c r="P278" s="33">
        <f t="shared" si="2705"/>
        <v>6704152</v>
      </c>
      <c r="Q278" s="33">
        <f t="shared" si="2705"/>
        <v>1442000</v>
      </c>
      <c r="R278" s="33">
        <f t="shared" si="2705"/>
        <v>5129020</v>
      </c>
      <c r="S278" s="33">
        <f t="shared" si="2705"/>
        <v>133132</v>
      </c>
      <c r="T278" s="69">
        <f t="shared" si="2705"/>
        <v>-3073235</v>
      </c>
      <c r="U278" s="69">
        <f t="shared" si="2705"/>
        <v>-6571020</v>
      </c>
      <c r="V278" s="69">
        <f t="shared" si="2705"/>
        <v>-1997604</v>
      </c>
      <c r="W278" s="69">
        <f t="shared" si="2705"/>
        <v>-4271163</v>
      </c>
      <c r="X278" s="44" t="s">
        <v>219</v>
      </c>
      <c r="Y278" s="44" t="s">
        <v>219</v>
      </c>
      <c r="Z278" s="74">
        <f t="shared" ref="Z278:AS278" si="2706">SUBTOTAL(9,Z7:Z276)</f>
        <v>-3.11</v>
      </c>
      <c r="AA278" s="74">
        <f t="shared" si="2706"/>
        <v>-15.22</v>
      </c>
      <c r="AB278" s="74">
        <f t="shared" si="2706"/>
        <v>-18.330000000000005</v>
      </c>
      <c r="AC278" s="74">
        <f t="shared" ref="AC278:AE278" si="2707">SUBTOTAL(9,AC7:AC276)</f>
        <v>-2.02</v>
      </c>
      <c r="AD278" s="74">
        <f t="shared" si="2707"/>
        <v>-9.9099999999999966</v>
      </c>
      <c r="AE278" s="74">
        <f t="shared" si="2707"/>
        <v>-11.929999999999998</v>
      </c>
      <c r="AF278" s="33">
        <f t="shared" si="2706"/>
        <v>0</v>
      </c>
      <c r="AG278" s="33">
        <f t="shared" si="2706"/>
        <v>0</v>
      </c>
      <c r="AH278" s="33">
        <f t="shared" si="2706"/>
        <v>0</v>
      </c>
      <c r="AI278" s="33">
        <f t="shared" si="2706"/>
        <v>0</v>
      </c>
      <c r="AJ278" s="33">
        <f t="shared" si="2706"/>
        <v>0</v>
      </c>
      <c r="AK278" s="33">
        <f t="shared" si="2706"/>
        <v>0</v>
      </c>
      <c r="AL278" s="33">
        <f t="shared" si="2706"/>
        <v>0</v>
      </c>
      <c r="AM278" s="33">
        <f t="shared" si="2706"/>
        <v>0</v>
      </c>
      <c r="AN278" s="33">
        <f t="shared" si="2706"/>
        <v>0</v>
      </c>
      <c r="AO278" s="33">
        <f t="shared" si="2706"/>
        <v>0</v>
      </c>
      <c r="AP278" s="33">
        <f t="shared" si="2706"/>
        <v>0</v>
      </c>
      <c r="AQ278" s="33">
        <f t="shared" si="2706"/>
        <v>0</v>
      </c>
      <c r="AR278" s="33">
        <f t="shared" si="2706"/>
        <v>1997604</v>
      </c>
      <c r="AS278" s="33">
        <f t="shared" si="2706"/>
        <v>4271163</v>
      </c>
      <c r="AT278" s="44" t="s">
        <v>219</v>
      </c>
      <c r="AU278" s="44" t="s">
        <v>219</v>
      </c>
      <c r="AV278" s="47" t="e">
        <f>SUBTOTAL(9,AV7:AV276)</f>
        <v>#DIV/0!</v>
      </c>
      <c r="AW278" s="47" t="e">
        <f>SUBTOTAL(9,AW7:AW276)</f>
        <v>#DIV/0!</v>
      </c>
      <c r="AX278" s="47" t="e">
        <f>SUBTOTAL(9,AX7:AX276)</f>
        <v>#DIV/0!</v>
      </c>
      <c r="AY278"/>
      <c r="AZ278"/>
      <c r="BA278" s="33">
        <f t="shared" ref="BA278:BN278" si="2708">SUBTOTAL(9,BA7:BA276)</f>
        <v>0</v>
      </c>
      <c r="BB278" s="33">
        <f t="shared" si="2708"/>
        <v>0</v>
      </c>
      <c r="BC278" s="33">
        <f t="shared" si="2708"/>
        <v>0</v>
      </c>
      <c r="BD278" s="33">
        <f t="shared" si="2708"/>
        <v>0</v>
      </c>
      <c r="BE278" s="33">
        <f t="shared" si="2708"/>
        <v>0</v>
      </c>
      <c r="BF278" s="33">
        <f t="shared" si="2708"/>
        <v>0</v>
      </c>
      <c r="BG278" s="33">
        <f t="shared" si="2708"/>
        <v>0</v>
      </c>
      <c r="BH278" s="33">
        <f t="shared" si="2708"/>
        <v>0</v>
      </c>
      <c r="BI278" s="33">
        <f t="shared" si="2708"/>
        <v>0</v>
      </c>
      <c r="BJ278" s="33">
        <f t="shared" si="2708"/>
        <v>0</v>
      </c>
      <c r="BK278" s="33">
        <f t="shared" si="2708"/>
        <v>0</v>
      </c>
      <c r="BL278" s="33">
        <f t="shared" si="2708"/>
        <v>0</v>
      </c>
      <c r="BM278" s="33">
        <f t="shared" si="2708"/>
        <v>0</v>
      </c>
      <c r="BN278" s="33">
        <f t="shared" si="2708"/>
        <v>0</v>
      </c>
      <c r="BO278" s="44" t="s">
        <v>219</v>
      </c>
      <c r="BP278" s="44" t="s">
        <v>219</v>
      </c>
      <c r="BQ278" s="47" t="e">
        <f t="shared" ref="BQ278:CG278" si="2709">SUBTOTAL(9,BQ7:BQ276)</f>
        <v>#DIV/0!</v>
      </c>
      <c r="BR278" s="47" t="e">
        <f t="shared" si="2709"/>
        <v>#DIV/0!</v>
      </c>
      <c r="BS278" s="47" t="e">
        <f t="shared" si="2709"/>
        <v>#DIV/0!</v>
      </c>
      <c r="BT278" s="33">
        <f t="shared" si="2709"/>
        <v>1960849</v>
      </c>
      <c r="BU278" s="33">
        <f t="shared" si="2709"/>
        <v>0</v>
      </c>
      <c r="BV278" s="33">
        <f t="shared" si="2709"/>
        <v>0</v>
      </c>
      <c r="BW278" s="33">
        <f t="shared" si="2709"/>
        <v>0</v>
      </c>
      <c r="BX278" s="33">
        <f t="shared" si="2709"/>
        <v>0</v>
      </c>
      <c r="BY278" s="33">
        <f t="shared" si="2709"/>
        <v>0</v>
      </c>
      <c r="BZ278" s="33">
        <f t="shared" si="2709"/>
        <v>0</v>
      </c>
      <c r="CA278" s="33">
        <f t="shared" si="2709"/>
        <v>0</v>
      </c>
      <c r="CB278" s="33">
        <f t="shared" si="2709"/>
        <v>1960849</v>
      </c>
      <c r="CC278" s="33">
        <f t="shared" si="2709"/>
        <v>0</v>
      </c>
      <c r="CD278" s="33">
        <f t="shared" si="2709"/>
        <v>0</v>
      </c>
      <c r="CE278" s="33">
        <f t="shared" si="2709"/>
        <v>0</v>
      </c>
      <c r="CF278" s="33">
        <f t="shared" si="2709"/>
        <v>0</v>
      </c>
      <c r="CG278" s="33">
        <f t="shared" si="2709"/>
        <v>0</v>
      </c>
      <c r="CH278" s="44" t="s">
        <v>219</v>
      </c>
      <c r="CI278" s="44" t="s">
        <v>219</v>
      </c>
      <c r="CJ278" s="60" t="e">
        <f t="shared" ref="CJ278:CZ278" si="2710">SUBTOTAL(9,CJ7:CJ276)</f>
        <v>#DIV/0!</v>
      </c>
      <c r="CK278" s="60" t="e">
        <f t="shared" si="2710"/>
        <v>#DIV/0!</v>
      </c>
      <c r="CL278" s="60" t="e">
        <f t="shared" si="2710"/>
        <v>#DIV/0!</v>
      </c>
      <c r="CM278" s="33">
        <f t="shared" si="2710"/>
        <v>1960849</v>
      </c>
      <c r="CN278" s="33">
        <f t="shared" si="2710"/>
        <v>0</v>
      </c>
      <c r="CO278" s="33">
        <f t="shared" si="2710"/>
        <v>0</v>
      </c>
      <c r="CP278" s="33">
        <f t="shared" si="2710"/>
        <v>0</v>
      </c>
      <c r="CQ278" s="33">
        <f t="shared" si="2710"/>
        <v>0</v>
      </c>
      <c r="CR278" s="33">
        <f t="shared" si="2710"/>
        <v>0</v>
      </c>
      <c r="CS278" s="33">
        <f t="shared" si="2710"/>
        <v>0</v>
      </c>
      <c r="CT278" s="33">
        <f t="shared" si="2710"/>
        <v>0</v>
      </c>
      <c r="CU278" s="33">
        <f t="shared" si="2710"/>
        <v>1960849</v>
      </c>
      <c r="CV278" s="33">
        <f t="shared" si="2710"/>
        <v>0</v>
      </c>
      <c r="CW278" s="33">
        <f t="shared" si="2710"/>
        <v>0</v>
      </c>
      <c r="CX278" s="33">
        <f t="shared" si="2710"/>
        <v>0</v>
      </c>
      <c r="CY278" s="33">
        <f t="shared" si="2710"/>
        <v>0</v>
      </c>
      <c r="CZ278" s="33">
        <f t="shared" si="2710"/>
        <v>0</v>
      </c>
      <c r="DA278" s="44" t="s">
        <v>219</v>
      </c>
      <c r="DB278" s="44" t="s">
        <v>219</v>
      </c>
      <c r="DC278" s="60">
        <f t="shared" ref="DC278:DS278" si="2711">SUBTOTAL(9,DC7:DC276)</f>
        <v>0</v>
      </c>
      <c r="DD278" s="60">
        <f t="shared" si="2711"/>
        <v>0</v>
      </c>
      <c r="DE278" s="60">
        <f t="shared" si="2711"/>
        <v>0</v>
      </c>
      <c r="DF278" s="33">
        <f t="shared" si="2711"/>
        <v>0</v>
      </c>
      <c r="DG278" s="33">
        <f t="shared" si="2711"/>
        <v>0</v>
      </c>
      <c r="DH278" s="33">
        <f t="shared" si="2711"/>
        <v>0</v>
      </c>
      <c r="DI278" s="33">
        <f t="shared" si="2711"/>
        <v>0</v>
      </c>
      <c r="DJ278" s="33">
        <f t="shared" si="2711"/>
        <v>0</v>
      </c>
      <c r="DK278" s="33">
        <f t="shared" si="2711"/>
        <v>0</v>
      </c>
      <c r="DL278" s="33">
        <f t="shared" si="2711"/>
        <v>0</v>
      </c>
      <c r="DM278" s="33">
        <f t="shared" si="2711"/>
        <v>0</v>
      </c>
      <c r="DN278" s="33">
        <f t="shared" si="2711"/>
        <v>0</v>
      </c>
      <c r="DO278" s="33">
        <f t="shared" si="2711"/>
        <v>0</v>
      </c>
      <c r="DP278" s="33">
        <f t="shared" si="2711"/>
        <v>0</v>
      </c>
      <c r="DQ278" s="33">
        <f t="shared" si="2711"/>
        <v>0</v>
      </c>
      <c r="DR278" s="33">
        <f t="shared" si="2711"/>
        <v>0</v>
      </c>
      <c r="DS278" s="33">
        <f t="shared" si="2711"/>
        <v>0</v>
      </c>
      <c r="DT278" s="44" t="s">
        <v>219</v>
      </c>
      <c r="DU278" s="44" t="s">
        <v>219</v>
      </c>
      <c r="DV278" s="60" t="e">
        <f>SUBTOTAL(9,DV7:DV276)</f>
        <v>#DIV/0!</v>
      </c>
      <c r="DW278" s="60" t="e">
        <f>SUBTOTAL(9,DW7:DW276)</f>
        <v>#DIV/0!</v>
      </c>
      <c r="DX278" s="60" t="e">
        <f>SUBTOTAL(9,DX7:DX276)</f>
        <v>#DIV/0!</v>
      </c>
      <c r="DY278" s="33">
        <f t="shared" ref="DY278:EL278" si="2712">SUBTOTAL(9,DY7:DY276)</f>
        <v>0</v>
      </c>
      <c r="DZ278" s="33">
        <f t="shared" si="2712"/>
        <v>0</v>
      </c>
      <c r="EA278" s="33">
        <f t="shared" si="2712"/>
        <v>0</v>
      </c>
      <c r="EB278" s="33">
        <f t="shared" si="2712"/>
        <v>0</v>
      </c>
      <c r="EC278" s="33">
        <f t="shared" si="2712"/>
        <v>0</v>
      </c>
      <c r="ED278" s="33">
        <f t="shared" si="2712"/>
        <v>0</v>
      </c>
      <c r="EE278" s="33">
        <f t="shared" si="2712"/>
        <v>0</v>
      </c>
      <c r="EF278" s="33">
        <f t="shared" si="2712"/>
        <v>0</v>
      </c>
      <c r="EG278" s="33">
        <f t="shared" si="2712"/>
        <v>0</v>
      </c>
      <c r="EH278" s="33">
        <f t="shared" si="2712"/>
        <v>0</v>
      </c>
      <c r="EI278" s="33">
        <f t="shared" si="2712"/>
        <v>0</v>
      </c>
      <c r="EJ278" s="33">
        <f t="shared" si="2712"/>
        <v>0</v>
      </c>
      <c r="EK278" s="33">
        <f t="shared" si="2712"/>
        <v>0</v>
      </c>
      <c r="EL278" s="33">
        <f t="shared" si="2712"/>
        <v>0</v>
      </c>
      <c r="EM278" s="44" t="s">
        <v>219</v>
      </c>
      <c r="EN278" s="44" t="s">
        <v>219</v>
      </c>
      <c r="EO278" s="60" t="e">
        <f>SUBTOTAL(9,EO7:EO276)</f>
        <v>#DIV/0!</v>
      </c>
      <c r="EP278" s="60" t="e">
        <f>SUBTOTAL(9,EP7:EP276)</f>
        <v>#DIV/0!</v>
      </c>
      <c r="EQ278" s="60" t="e">
        <f>SUBTOTAL(9,EQ7:EQ276)</f>
        <v>#DIV/0!</v>
      </c>
    </row>
    <row r="279" spans="1:147" x14ac:dyDescent="0.25">
      <c r="R279" s="42">
        <f>L278+M278+Q278+R278</f>
        <v>9644255</v>
      </c>
      <c r="U279" s="42">
        <f>SUM(T278:U278)</f>
        <v>-9644255</v>
      </c>
      <c r="W279" s="42">
        <f>SUM(V278:W278)</f>
        <v>-6268767</v>
      </c>
      <c r="AS279" s="86">
        <f>SUM(AR278:AS278)</f>
        <v>6268767</v>
      </c>
      <c r="AY279"/>
      <c r="AZ279"/>
      <c r="BN279" s="86">
        <f>SUM(BM278:BN278)</f>
        <v>0</v>
      </c>
      <c r="BT279" s="48"/>
      <c r="BZ279" s="42">
        <f>BW278+BX278+BY278+BZ278</f>
        <v>0</v>
      </c>
      <c r="CA279" s="42">
        <f>CA278</f>
        <v>0</v>
      </c>
      <c r="CD279" s="42">
        <f>CC278+CD278</f>
        <v>0</v>
      </c>
      <c r="CE279" s="42">
        <f>CE278</f>
        <v>0</v>
      </c>
      <c r="CG279" s="86">
        <f>SUM(CF278:CG278)</f>
        <v>0</v>
      </c>
      <c r="CM279" s="48"/>
      <c r="CS279" s="42">
        <f>CP278+CQ278+CR278+CS278</f>
        <v>0</v>
      </c>
      <c r="CT279" s="42">
        <f>CT278</f>
        <v>0</v>
      </c>
      <c r="CW279" s="42">
        <f>CV278+CW278</f>
        <v>0</v>
      </c>
      <c r="CX279" s="42">
        <f>CX278</f>
        <v>0</v>
      </c>
      <c r="CZ279" s="86">
        <f>SUM(CY278:CZ278)</f>
        <v>0</v>
      </c>
      <c r="DF279" s="48"/>
      <c r="DL279" s="42">
        <f>DI278+DJ278+DK278+DL278</f>
        <v>0</v>
      </c>
      <c r="DM279" s="42">
        <f>DM278</f>
        <v>0</v>
      </c>
      <c r="DP279" s="42">
        <f>DO278+DP278</f>
        <v>0</v>
      </c>
      <c r="DQ279" s="42">
        <f>DQ278</f>
        <v>0</v>
      </c>
      <c r="DS279" s="86">
        <f>SUM(DR278:DS278)</f>
        <v>0</v>
      </c>
      <c r="DY279" s="48"/>
      <c r="EE279" s="42">
        <f>EB278+EC278+ED278+EE278</f>
        <v>0</v>
      </c>
      <c r="EF279" s="42">
        <f>EF278</f>
        <v>0</v>
      </c>
      <c r="EI279" s="42">
        <f>EH278+EI278</f>
        <v>0</v>
      </c>
      <c r="EJ279" s="42">
        <f>EJ278</f>
        <v>0</v>
      </c>
      <c r="EL279" s="86">
        <f>SUM(EK278:EL278)</f>
        <v>0</v>
      </c>
    </row>
    <row r="280" spans="1:147" x14ac:dyDescent="0.25">
      <c r="AY280"/>
      <c r="AZ280"/>
      <c r="CD280" s="42">
        <f>BZ279+CD279</f>
        <v>0</v>
      </c>
      <c r="CE280" s="42">
        <f>CA279+CE279</f>
        <v>0</v>
      </c>
      <c r="CW280" s="42">
        <f>CS279+CW279</f>
        <v>0</v>
      </c>
      <c r="CX280" s="42">
        <f>CT279+CX279</f>
        <v>0</v>
      </c>
      <c r="DP280" s="42">
        <f>DL279+DP279</f>
        <v>0</v>
      </c>
      <c r="DQ280" s="42">
        <f>DM279+DQ279</f>
        <v>0</v>
      </c>
      <c r="EI280" s="42">
        <f>EE279+EI279</f>
        <v>0</v>
      </c>
      <c r="EJ280" s="42">
        <f>EF279+EJ279</f>
        <v>0</v>
      </c>
    </row>
    <row r="281" spans="1:147" x14ac:dyDescent="0.25">
      <c r="CE281" s="42">
        <f>SUM(CD280:CE280)</f>
        <v>0</v>
      </c>
      <c r="CX281" s="42">
        <f>SUM(CW280:CX280)</f>
        <v>0</v>
      </c>
      <c r="DQ281" s="42">
        <f>SUM(DP280:DQ280)</f>
        <v>0</v>
      </c>
      <c r="EJ281" s="42">
        <f>SUM(EI280:EJ280)</f>
        <v>0</v>
      </c>
    </row>
  </sheetData>
  <protectedRanges>
    <protectedRange sqref="CC15:CE16 CV15:CX16 DO15:DQ16 EH15:EJ16" name="Oblast2"/>
    <protectedRange algorithmName="SHA-512" hashValue="aenN7nRyiIy4/twkesIUDZG44pKiaJ9GzcAxYC+RhIKbgXSfJ5lFxDAKYBdrlG0O7GD7QrAu3SfuqHfK+1/FgA==" saltValue="g+iNlVeuwJlr4ST4gXPEzg==" spinCount="100000" sqref="BX15:CA16 CQ15:CT16 DJ15:DM16 EC15:EF16" name="Oblast1"/>
    <protectedRange sqref="CC24:CE25 CV24:CX25 DO24:DQ25 EH24:EJ25" name="Oblast2_1"/>
    <protectedRange algorithmName="SHA-512" hashValue="aenN7nRyiIy4/twkesIUDZG44pKiaJ9GzcAxYC+RhIKbgXSfJ5lFxDAKYBdrlG0O7GD7QrAu3SfuqHfK+1/FgA==" saltValue="g+iNlVeuwJlr4ST4gXPEzg==" spinCount="100000" sqref="BX24:CA25 CQ24:CT25 DJ24:DM25 EC24:EF25" name="Oblast1_1"/>
    <protectedRange sqref="CC35:CE36 CV35:CX36 DO35:DQ36 EH35:EJ36" name="Oblast2_2"/>
    <protectedRange algorithmName="SHA-512" hashValue="aenN7nRyiIy4/twkesIUDZG44pKiaJ9GzcAxYC+RhIKbgXSfJ5lFxDAKYBdrlG0O7GD7QrAu3SfuqHfK+1/FgA==" saltValue="g+iNlVeuwJlr4ST4gXPEzg==" spinCount="100000" sqref="BX35:CA36 CQ35:CT36 DJ35:DM36 EC35:EF36" name="Oblast1_2"/>
    <protectedRange sqref="CC38:CE40 CV38:CX40 DO38:DQ40 EH38:EJ40" name="Oblast2_3"/>
    <protectedRange algorithmName="SHA-512" hashValue="aenN7nRyiIy4/twkesIUDZG44pKiaJ9GzcAxYC+RhIKbgXSfJ5lFxDAKYBdrlG0O7GD7QrAu3SfuqHfK+1/FgA==" saltValue="g+iNlVeuwJlr4ST4gXPEzg==" spinCount="100000" sqref="BX38:CA40 CQ38:CT40 DJ38:DM40 EC38:EF40" name="Oblast1_3"/>
    <protectedRange sqref="CC52:CE53 CV52:CX53 DO52:DQ53 EH52:EJ53" name="Oblast2_4"/>
    <protectedRange algorithmName="SHA-512" hashValue="aenN7nRyiIy4/twkesIUDZG44pKiaJ9GzcAxYC+RhIKbgXSfJ5lFxDAKYBdrlG0O7GD7QrAu3SfuqHfK+1/FgA==" saltValue="g+iNlVeuwJlr4ST4gXPEzg==" spinCount="100000" sqref="BX52:CA53 CQ52:CT53 DJ52:DM53 EC52:EF53" name="Oblast1_4"/>
    <protectedRange sqref="CC63:CE65 CV63:CX65 DO63:DQ65 EH63:EJ65" name="Oblast2_5"/>
    <protectedRange algorithmName="SHA-512" hashValue="aenN7nRyiIy4/twkesIUDZG44pKiaJ9GzcAxYC+RhIKbgXSfJ5lFxDAKYBdrlG0O7GD7QrAu3SfuqHfK+1/FgA==" saltValue="g+iNlVeuwJlr4ST4gXPEzg==" spinCount="100000" sqref="BX63:CA65 CQ63:CT65 DJ63:DM65 EC63:EF65" name="Oblast1_5"/>
    <protectedRange algorithmName="SHA-512" hashValue="aenN7nRyiIy4/twkesIUDZG44pKiaJ9GzcAxYC+RhIKbgXSfJ5lFxDAKYBdrlG0O7GD7QrAu3SfuqHfK+1/FgA==" saltValue="g+iNlVeuwJlr4ST4gXPEzg==" spinCount="100000" sqref="BX72:CA75 CQ72:CT75 DJ72:DM75 EC72:EF75" name="Oblast1_2_1"/>
    <protectedRange sqref="CC72:CE75 CV72:CX75 DO72:DQ75 EH72:EJ75" name="Oblast2_2_1"/>
    <protectedRange sqref="CC77:CE79 CV77:CX79 DO77:DQ79 EH77:EJ79" name="Oblast2_6"/>
    <protectedRange algorithmName="SHA-512" hashValue="aenN7nRyiIy4/twkesIUDZG44pKiaJ9GzcAxYC+RhIKbgXSfJ5lFxDAKYBdrlG0O7GD7QrAu3SfuqHfK+1/FgA==" saltValue="g+iNlVeuwJlr4ST4gXPEzg==" spinCount="100000" sqref="BX77:CA79 CQ77:CT79 DJ77:DM79 EC77:EF79" name="Oblast1_6"/>
    <protectedRange sqref="CC81:CE84 CV81:CX84 DO81:DQ84 EH81:EJ84" name="Oblast2_7"/>
    <protectedRange algorithmName="SHA-512" hashValue="aenN7nRyiIy4/twkesIUDZG44pKiaJ9GzcAxYC+RhIKbgXSfJ5lFxDAKYBdrlG0O7GD7QrAu3SfuqHfK+1/FgA==" saltValue="g+iNlVeuwJlr4ST4gXPEzg==" spinCount="100000" sqref="BX81:CA84 CQ81:CT84 DJ81:DM84 EC81:EF84" name="Oblast1_5_1"/>
    <protectedRange sqref="CC86:CE89 CV86:CX89 DO86:DQ89 EH86:EJ89" name="Oblast2_8"/>
    <protectedRange algorithmName="SHA-512" hashValue="aenN7nRyiIy4/twkesIUDZG44pKiaJ9GzcAxYC+RhIKbgXSfJ5lFxDAKYBdrlG0O7GD7QrAu3SfuqHfK+1/FgA==" saltValue="g+iNlVeuwJlr4ST4gXPEzg==" spinCount="100000" sqref="BX86:CA89 CQ86:CT89 DJ86:DM89 EC86:EF89" name="Oblast1_7"/>
    <protectedRange sqref="CC100:CE103 CV100:CX103 DO100:DQ103 EH100:EJ103" name="Oblast2_9"/>
    <protectedRange algorithmName="SHA-512" hashValue="aenN7nRyiIy4/twkesIUDZG44pKiaJ9GzcAxYC+RhIKbgXSfJ5lFxDAKYBdrlG0O7GD7QrAu3SfuqHfK+1/FgA==" saltValue="g+iNlVeuwJlr4ST4gXPEzg==" spinCount="100000" sqref="BX100:CA103 CQ100:CT103 DJ100:DM103 EC100:EF103" name="Oblast1_8"/>
    <protectedRange sqref="CC110:CE113 CV110:CX113 DO110:DQ113 EH110:EJ113" name="Oblast2_10"/>
    <protectedRange algorithmName="SHA-512" hashValue="aenN7nRyiIy4/twkesIUDZG44pKiaJ9GzcAxYC+RhIKbgXSfJ5lFxDAKYBdrlG0O7GD7QrAu3SfuqHfK+1/FgA==" saltValue="g+iNlVeuwJlr4ST4gXPEzg==" spinCount="100000" sqref="BX110:CA113 CQ110:CT113 DJ110:DM113 EC110:EF113" name="Oblast1_9"/>
    <protectedRange algorithmName="SHA-512" hashValue="aenN7nRyiIy4/twkesIUDZG44pKiaJ9GzcAxYC+RhIKbgXSfJ5lFxDAKYBdrlG0O7GD7QrAu3SfuqHfK+1/FgA==" saltValue="g+iNlVeuwJlr4ST4gXPEzg==" spinCount="100000" sqref="BX115:CA118 CQ115:CT118 DJ115:DM118 EC115:EF118" name="Oblast1_1_1"/>
    <protectedRange sqref="CC115:CE118 CV115:CX118 DO115:DQ118 EH115:EJ118" name="Oblast2_1_1"/>
    <protectedRange sqref="CC120:CE123 CV120:CX123 DO120:DQ123 EH120:EJ123" name="Oblast2_11"/>
    <protectedRange algorithmName="SHA-512" hashValue="aenN7nRyiIy4/twkesIUDZG44pKiaJ9GzcAxYC+RhIKbgXSfJ5lFxDAKYBdrlG0O7GD7QrAu3SfuqHfK+1/FgA==" saltValue="g+iNlVeuwJlr4ST4gXPEzg==" spinCount="100000" sqref="BX120:CA123 CQ120:CT123 DJ120:DM123 EC120:EF123" name="Oblast1_10"/>
    <protectedRange sqref="CC125:CE126 CV125:CX126 DO125:DQ126 EH125:EJ126" name="Oblast2_6_1"/>
    <protectedRange algorithmName="SHA-512" hashValue="aenN7nRyiIy4/twkesIUDZG44pKiaJ9GzcAxYC+RhIKbgXSfJ5lFxDAKYBdrlG0O7GD7QrAu3SfuqHfK+1/FgA==" saltValue="g+iNlVeuwJlr4ST4gXPEzg==" spinCount="100000" sqref="BX125:CA126 CQ125:CT126 DJ125:DM126 EC125:EF126" name="Oblast1_7_1"/>
    <protectedRange sqref="CC131:CE133 CV131:CX133 DO131:DQ133 EH131:EJ133" name="Oblast2_12"/>
    <protectedRange algorithmName="SHA-512" hashValue="aenN7nRyiIy4/twkesIUDZG44pKiaJ9GzcAxYC+RhIKbgXSfJ5lFxDAKYBdrlG0O7GD7QrAu3SfuqHfK+1/FgA==" saltValue="g+iNlVeuwJlr4ST4gXPEzg==" spinCount="100000" sqref="BX131:CA133 CQ131:CT133 DJ131:DM133 EC131:EF133" name="Oblast1_11"/>
    <protectedRange sqref="CC135:CE136 CV135:CX136 DO135:DQ136 EH135:EJ136" name="Oblast2_13"/>
    <protectedRange algorithmName="SHA-512" hashValue="aenN7nRyiIy4/twkesIUDZG44pKiaJ9GzcAxYC+RhIKbgXSfJ5lFxDAKYBdrlG0O7GD7QrAu3SfuqHfK+1/FgA==" saltValue="g+iNlVeuwJlr4ST4gXPEzg==" spinCount="100000" sqref="BX135:CA136 CQ135:CT136 DJ135:DM136 EC135:EF136" name="Oblast1_12"/>
    <protectedRange sqref="CC138:CE142 CV138:CX142 DO138:DQ142 EH138:EJ142" name="Oblast2_14"/>
    <protectedRange algorithmName="SHA-512" hashValue="aenN7nRyiIy4/twkesIUDZG44pKiaJ9GzcAxYC+RhIKbgXSfJ5lFxDAKYBdrlG0O7GD7QrAu3SfuqHfK+1/FgA==" saltValue="g+iNlVeuwJlr4ST4gXPEzg==" spinCount="100000" sqref="BX138:CA142 CQ138:CT142 DJ138:DM142 EC138:EF142" name="Oblast1_13"/>
    <protectedRange algorithmName="SHA-512" hashValue="aenN7nRyiIy4/twkesIUDZG44pKiaJ9GzcAxYC+RhIKbgXSfJ5lFxDAKYBdrlG0O7GD7QrAu3SfuqHfK+1/FgA==" saltValue="g+iNlVeuwJlr4ST4gXPEzg==" spinCount="100000" sqref="BX144:CA148 CQ144:CT148 DJ144:DM148 EC144:EF148" name="Oblast1_4_1"/>
    <protectedRange sqref="CC144:CE148 CV144:CX148 DO144:DQ148 EH144:EJ148" name="Oblast2_4_1"/>
    <protectedRange sqref="CC163:CE172 CV163:CX172 DO163:DQ172 EH163:EJ172" name="Oblast2_7_1"/>
    <protectedRange algorithmName="SHA-512" hashValue="aenN7nRyiIy4/twkesIUDZG44pKiaJ9GzcAxYC+RhIKbgXSfJ5lFxDAKYBdrlG0O7GD7QrAu3SfuqHfK+1/FgA==" saltValue="g+iNlVeuwJlr4ST4gXPEzg==" spinCount="100000" sqref="BX163:CA172 CQ163:CT172 DJ163:DM172 EC163:EF172" name="Oblast1_8_1"/>
    <protectedRange sqref="CC233:CE235 CV233:CX235 DO233:DQ235 EH233:EJ235" name="Oblast2_15"/>
    <protectedRange algorithmName="SHA-512" hashValue="aenN7nRyiIy4/twkesIUDZG44pKiaJ9GzcAxYC+RhIKbgXSfJ5lFxDAKYBdrlG0O7GD7QrAu3SfuqHfK+1/FgA==" saltValue="g+iNlVeuwJlr4ST4gXPEzg==" spinCount="100000" sqref="BX233:CA235 CQ233:CT235 DJ233:DM235 EC233:EF235" name="Oblast1_14"/>
    <protectedRange algorithmName="SHA-512" hashValue="aenN7nRyiIy4/twkesIUDZG44pKiaJ9GzcAxYC+RhIKbgXSfJ5lFxDAKYBdrlG0O7GD7QrAu3SfuqHfK+1/FgA==" saltValue="g+iNlVeuwJlr4ST4gXPEzg==" spinCount="100000" sqref="BX245:CA247 CQ245:CT247 DJ245:DM247 EC245:EF247" name="Oblast1_3_1"/>
    <protectedRange sqref="CC245:CE247 CV245:CX247 DO245:DQ247 EH245:EJ247" name="Oblast2_3_1"/>
    <protectedRange sqref="CC253:CE254 CV253:CX254 DO253:DQ254 EH253:EJ254" name="Oblast2_5_1"/>
    <protectedRange algorithmName="SHA-512" hashValue="aenN7nRyiIy4/twkesIUDZG44pKiaJ9GzcAxYC+RhIKbgXSfJ5lFxDAKYBdrlG0O7GD7QrAu3SfuqHfK+1/FgA==" saltValue="g+iNlVeuwJlr4ST4gXPEzg==" spinCount="100000" sqref="BX253:CA254 CQ253:CT254 DJ253:DM254 EC253:EF254" name="Oblast1_6_1"/>
    <protectedRange sqref="CC256:CE258 CV256:CX258 DO256:DQ258 EH256:EJ258" name="Oblast2_8_1"/>
    <protectedRange algorithmName="SHA-512" hashValue="aenN7nRyiIy4/twkesIUDZG44pKiaJ9GzcAxYC+RhIKbgXSfJ5lFxDAKYBdrlG0O7GD7QrAu3SfuqHfK+1/FgA==" saltValue="g+iNlVeuwJlr4ST4gXPEzg==" spinCount="100000" sqref="BX256:CA258 CQ256:CT258 DJ256:DM258 EC256:EF258" name="Oblast1_9_1"/>
    <protectedRange sqref="CC273:CE276 CV273:CX276 DO273:DQ276 EH273:EJ276" name="Oblast2_16"/>
    <protectedRange algorithmName="SHA-512" hashValue="aenN7nRyiIy4/twkesIUDZG44pKiaJ9GzcAxYC+RhIKbgXSfJ5lFxDAKYBdrlG0O7GD7QrAu3SfuqHfK+1/FgA==" saltValue="g+iNlVeuwJlr4ST4gXPEzg==" spinCount="100000" sqref="BX273:CA276 CQ273:CT276 DJ273:DM276 EC273:EF276" name="Oblast1_15"/>
  </protectedRanges>
  <autoFilter ref="A6:EQ281" xr:uid="{29577CB2-153B-4B86-8427-0C061FCE4A92}"/>
  <mergeCells count="138">
    <mergeCell ref="DY2:EQ2"/>
    <mergeCell ref="DY3:DY5"/>
    <mergeCell ref="DZ3:DZ5"/>
    <mergeCell ref="EA3:ED3"/>
    <mergeCell ref="EE3:EE5"/>
    <mergeCell ref="EF3:EF5"/>
    <mergeCell ref="EG3:EG5"/>
    <mergeCell ref="EH3:EI3"/>
    <mergeCell ref="EJ3:EJ5"/>
    <mergeCell ref="EK3:EL3"/>
    <mergeCell ref="EM3:EQ3"/>
    <mergeCell ref="EA4:EB4"/>
    <mergeCell ref="EC4:ED4"/>
    <mergeCell ref="EH4:EH5"/>
    <mergeCell ref="EI4:EI5"/>
    <mergeCell ref="EK4:EK5"/>
    <mergeCell ref="EL4:EL5"/>
    <mergeCell ref="EM4:EN4"/>
    <mergeCell ref="EO4:EQ4"/>
    <mergeCell ref="CZ4:CZ5"/>
    <mergeCell ref="DA4:DB4"/>
    <mergeCell ref="DC4:DE4"/>
    <mergeCell ref="CM2:DE2"/>
    <mergeCell ref="CM3:CM5"/>
    <mergeCell ref="CN3:CN5"/>
    <mergeCell ref="CO3:CR3"/>
    <mergeCell ref="CS3:CS5"/>
    <mergeCell ref="CT3:CT5"/>
    <mergeCell ref="CU3:CU5"/>
    <mergeCell ref="CV3:CW3"/>
    <mergeCell ref="CX3:CX5"/>
    <mergeCell ref="CY3:CZ3"/>
    <mergeCell ref="DA3:DE3"/>
    <mergeCell ref="CO4:CP4"/>
    <mergeCell ref="CQ4:CR4"/>
    <mergeCell ref="CV4:CV5"/>
    <mergeCell ref="CW4:CW5"/>
    <mergeCell ref="CY4:CY5"/>
    <mergeCell ref="H2:AE2"/>
    <mergeCell ref="V4:V5"/>
    <mergeCell ref="W4:W5"/>
    <mergeCell ref="L4:M4"/>
    <mergeCell ref="BA2:BS2"/>
    <mergeCell ref="BA3:BA5"/>
    <mergeCell ref="BB3:BB5"/>
    <mergeCell ref="BC3:BF3"/>
    <mergeCell ref="BG3:BG5"/>
    <mergeCell ref="BH3:BH5"/>
    <mergeCell ref="BI3:BI5"/>
    <mergeCell ref="BJ3:BK3"/>
    <mergeCell ref="BL3:BL5"/>
    <mergeCell ref="H3:H5"/>
    <mergeCell ref="I3:I5"/>
    <mergeCell ref="J3:M3"/>
    <mergeCell ref="N3:N5"/>
    <mergeCell ref="O3:O5"/>
    <mergeCell ref="BM3:BN3"/>
    <mergeCell ref="BO3:BS3"/>
    <mergeCell ref="BC4:BD4"/>
    <mergeCell ref="P3:P5"/>
    <mergeCell ref="J4:K4"/>
    <mergeCell ref="Q3:R3"/>
    <mergeCell ref="S3:S5"/>
    <mergeCell ref="T3:U3"/>
    <mergeCell ref="T4:T5"/>
    <mergeCell ref="U4:U5"/>
    <mergeCell ref="V3:W3"/>
    <mergeCell ref="AC3:AE3"/>
    <mergeCell ref="Q4:Q5"/>
    <mergeCell ref="R4:R5"/>
    <mergeCell ref="AC4:AE4"/>
    <mergeCell ref="Z4:AB4"/>
    <mergeCell ref="AO4:AO5"/>
    <mergeCell ref="AH4:AI4"/>
    <mergeCell ref="CC4:CC5"/>
    <mergeCell ref="AJ4:AK4"/>
    <mergeCell ref="CD4:CD5"/>
    <mergeCell ref="X3:AB3"/>
    <mergeCell ref="X4:Y4"/>
    <mergeCell ref="AF2:AX2"/>
    <mergeCell ref="AP4:AP5"/>
    <mergeCell ref="AR4:AR5"/>
    <mergeCell ref="AS4:AS5"/>
    <mergeCell ref="AF3:AF5"/>
    <mergeCell ref="AG3:AG5"/>
    <mergeCell ref="AH3:AK3"/>
    <mergeCell ref="AL3:AL5"/>
    <mergeCell ref="AM3:AM5"/>
    <mergeCell ref="AN3:AN5"/>
    <mergeCell ref="AO3:AP3"/>
    <mergeCell ref="AQ3:AQ5"/>
    <mergeCell ref="AR3:AS3"/>
    <mergeCell ref="AT3:AX3"/>
    <mergeCell ref="AT4:AU4"/>
    <mergeCell ref="AV4:AX4"/>
    <mergeCell ref="BJ4:BJ5"/>
    <mergeCell ref="BK4:BK5"/>
    <mergeCell ref="BM4:BM5"/>
    <mergeCell ref="BN4:BN5"/>
    <mergeCell ref="BO4:BP4"/>
    <mergeCell ref="BQ4:BS4"/>
    <mergeCell ref="BE4:BF4"/>
    <mergeCell ref="CG4:CG5"/>
    <mergeCell ref="CH4:CI4"/>
    <mergeCell ref="CJ4:CL4"/>
    <mergeCell ref="BT2:CL2"/>
    <mergeCell ref="BT3:BT5"/>
    <mergeCell ref="BU3:BU5"/>
    <mergeCell ref="BV3:BY3"/>
    <mergeCell ref="BZ3:BZ5"/>
    <mergeCell ref="CA3:CA5"/>
    <mergeCell ref="CB3:CB5"/>
    <mergeCell ref="CC3:CD3"/>
    <mergeCell ref="CE3:CE5"/>
    <mergeCell ref="CF3:CG3"/>
    <mergeCell ref="CH3:CL3"/>
    <mergeCell ref="BV4:BW4"/>
    <mergeCell ref="BX4:BY4"/>
    <mergeCell ref="CF4:CF5"/>
    <mergeCell ref="DS4:DS5"/>
    <mergeCell ref="DT4:DU4"/>
    <mergeCell ref="DV4:DX4"/>
    <mergeCell ref="DF2:DX2"/>
    <mergeCell ref="DF3:DF5"/>
    <mergeCell ref="DG3:DG5"/>
    <mergeCell ref="DH3:DK3"/>
    <mergeCell ref="DL3:DL5"/>
    <mergeCell ref="DM3:DM5"/>
    <mergeCell ref="DN3:DN5"/>
    <mergeCell ref="DO3:DP3"/>
    <mergeCell ref="DQ3:DQ5"/>
    <mergeCell ref="DR3:DS3"/>
    <mergeCell ref="DT3:DX3"/>
    <mergeCell ref="DH4:DI4"/>
    <mergeCell ref="DJ4:DK4"/>
    <mergeCell ref="DO4:DO5"/>
    <mergeCell ref="DP4:DP5"/>
    <mergeCell ref="DR4:DR5"/>
  </mergeCells>
  <phoneticPr fontId="31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O19"/>
  <sheetViews>
    <sheetView showGridLines="0" zoomScaleNormal="100" workbookViewId="0">
      <selection activeCell="M21" sqref="M21"/>
    </sheetView>
  </sheetViews>
  <sheetFormatPr defaultRowHeight="20.100000000000001" customHeight="1" x14ac:dyDescent="0.2"/>
  <cols>
    <col min="1" max="1" width="3.28515625" style="75" customWidth="1"/>
    <col min="2" max="9" width="9.140625" style="75"/>
    <col min="10" max="10" width="11" style="75" customWidth="1"/>
    <col min="11" max="16" width="9.140625" style="75"/>
    <col min="17" max="17" width="18.140625" style="75" customWidth="1"/>
    <col min="18" max="16384" width="9.140625" style="75"/>
  </cols>
  <sheetData>
    <row r="1" spans="1:2" ht="12.75" x14ac:dyDescent="0.2"/>
    <row r="2" spans="1:2" ht="12.75" x14ac:dyDescent="0.2">
      <c r="A2" s="76" t="s">
        <v>282</v>
      </c>
    </row>
    <row r="3" spans="1:2" ht="12.75" x14ac:dyDescent="0.2"/>
    <row r="4" spans="1:2" ht="12.75" x14ac:dyDescent="0.2">
      <c r="A4" s="77" t="s">
        <v>230</v>
      </c>
    </row>
    <row r="5" spans="1:2" ht="12.75" x14ac:dyDescent="0.2"/>
    <row r="6" spans="1:2" ht="12.75" x14ac:dyDescent="0.2">
      <c r="A6" s="75" t="s">
        <v>250</v>
      </c>
    </row>
    <row r="7" spans="1:2" ht="12.75" x14ac:dyDescent="0.2">
      <c r="A7" s="75" t="s">
        <v>265</v>
      </c>
    </row>
    <row r="8" spans="1:2" ht="12.75" x14ac:dyDescent="0.2"/>
    <row r="9" spans="1:2" ht="12.75" x14ac:dyDescent="0.2">
      <c r="A9" s="75" t="s">
        <v>231</v>
      </c>
    </row>
    <row r="10" spans="1:2" ht="12.75" x14ac:dyDescent="0.2">
      <c r="A10" s="75" t="s">
        <v>232</v>
      </c>
      <c r="B10" s="75" t="s">
        <v>269</v>
      </c>
    </row>
    <row r="11" spans="1:2" ht="12.75" x14ac:dyDescent="0.2">
      <c r="A11" s="75" t="s">
        <v>239</v>
      </c>
      <c r="B11" s="75" t="s">
        <v>270</v>
      </c>
    </row>
    <row r="12" spans="1:2" ht="12.75" x14ac:dyDescent="0.2">
      <c r="A12" s="75" t="s">
        <v>240</v>
      </c>
      <c r="B12" s="75" t="s">
        <v>271</v>
      </c>
    </row>
    <row r="13" spans="1:2" ht="12.75" x14ac:dyDescent="0.2">
      <c r="A13" s="75" t="s">
        <v>266</v>
      </c>
      <c r="B13" s="75" t="s">
        <v>272</v>
      </c>
    </row>
    <row r="14" spans="1:2" ht="12.75" x14ac:dyDescent="0.2">
      <c r="A14" s="75" t="s">
        <v>267</v>
      </c>
      <c r="B14" s="75" t="s">
        <v>273</v>
      </c>
    </row>
    <row r="15" spans="1:2" ht="12.75" x14ac:dyDescent="0.2">
      <c r="A15" s="75" t="s">
        <v>268</v>
      </c>
      <c r="B15" s="75" t="s">
        <v>274</v>
      </c>
    </row>
    <row r="16" spans="1:2" ht="12.75" x14ac:dyDescent="0.2">
      <c r="A16" s="75" t="s">
        <v>276</v>
      </c>
      <c r="B16" s="75" t="s">
        <v>275</v>
      </c>
    </row>
    <row r="17" spans="2:15" ht="12.75" x14ac:dyDescent="0.2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pans="2:15" ht="12.75" x14ac:dyDescent="0.2">
      <c r="B18" s="75" t="s">
        <v>283</v>
      </c>
    </row>
    <row r="19" spans="2:15" ht="12.75" x14ac:dyDescent="0.2">
      <c r="B19" s="75" t="s">
        <v>233</v>
      </c>
      <c r="C19" s="79"/>
      <c r="D19" s="79"/>
      <c r="E19" s="79"/>
      <c r="F19" s="79"/>
      <c r="G19" s="79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ÚPRAVA</vt:lpstr>
      <vt:lpstr>OON</vt:lpstr>
      <vt:lpstr>komentář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2023-09-13T11:06:22Z</cp:lastPrinted>
  <dcterms:created xsi:type="dcterms:W3CDTF">2020-01-09T09:10:10Z</dcterms:created>
  <dcterms:modified xsi:type="dcterms:W3CDTF">2024-03-20T08:18:23Z</dcterms:modified>
</cp:coreProperties>
</file>